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tabRatio="599" firstSheet="1" activeTab="1"/>
  </bookViews>
  <sheets>
    <sheet name="Prihodi" sheetId="1" state="hidden" r:id="rId1"/>
    <sheet name="Rashodi" sheetId="2" r:id="rId2"/>
    <sheet name="Broj djece" sheetId="3" state="hidden" r:id="rId3"/>
    <sheet name="Zaduženja roditelja" sheetId="4" state="hidden" r:id="rId4"/>
    <sheet name="Obračun " sheetId="5" state="hidden" r:id="rId5"/>
  </sheets>
  <definedNames>
    <definedName name="_xlnm.Print_Area" localSheetId="1">'Rashodi'!$A:$U</definedName>
  </definedNames>
  <calcPr fullCalcOnLoad="1"/>
</workbook>
</file>

<file path=xl/sharedStrings.xml><?xml version="1.0" encoding="utf-8"?>
<sst xmlns="http://schemas.openxmlformats.org/spreadsheetml/2006/main" count="808" uniqueCount="491">
  <si>
    <t>Rashodi:</t>
  </si>
  <si>
    <t>Neutrošena sredstva:</t>
  </si>
  <si>
    <t>Red.br.</t>
  </si>
  <si>
    <t>Pozicija plana (konto)</t>
  </si>
  <si>
    <t>Predmet nabave</t>
  </si>
  <si>
    <t>Procjenjena vrijdnost nabave</t>
  </si>
  <si>
    <t>Plan 2011.</t>
  </si>
  <si>
    <t>Plan 2012.</t>
  </si>
  <si>
    <t>PLAN 2011.</t>
  </si>
  <si>
    <t>PLAN 2012.</t>
  </si>
  <si>
    <t>Gradski proračun</t>
  </si>
  <si>
    <t>Ostali prihodi</t>
  </si>
  <si>
    <t>Postupak i način nabave</t>
  </si>
  <si>
    <t>NAKNADA TROŠKOVA ZAPOSLENIMA</t>
  </si>
  <si>
    <t>Seminari, savjetovanja i simpoziji</t>
  </si>
  <si>
    <t>Stručno usavršavanje</t>
  </si>
  <si>
    <t>Str.ispit i teč.</t>
  </si>
  <si>
    <t>Uredski materijal</t>
  </si>
  <si>
    <t>Razni uredski materijal</t>
  </si>
  <si>
    <t>Izrav.ugovar.</t>
  </si>
  <si>
    <t>Knjige, časopisi, brošure,</t>
  </si>
  <si>
    <t>Mat.i sredstva za čišćenje i održ.</t>
  </si>
  <si>
    <t>Služb, radna i zaš.odjeća i obuća</t>
  </si>
  <si>
    <t>Mat. za hig.potrebe i njegu</t>
  </si>
  <si>
    <t>Električna energija</t>
  </si>
  <si>
    <t>Plin</t>
  </si>
  <si>
    <t>Mat.i dij.za tek.i inv.održ.građ.</t>
  </si>
  <si>
    <t>Mat.i dij.za tek.i inv.održ.postr.i opr.</t>
  </si>
  <si>
    <t>Mat.i dij.za održ.postr.i opr.</t>
  </si>
  <si>
    <t>NABAVA USLUGA</t>
  </si>
  <si>
    <t>Usluge telefona, telefaksa</t>
  </si>
  <si>
    <t>Poštarina (pisma, tiskanice i sl.)</t>
  </si>
  <si>
    <t>Poštanske usluge</t>
  </si>
  <si>
    <t>Ost.usluge za komunik.i prijevoz</t>
  </si>
  <si>
    <t>Usluge cestovnog prijevoza</t>
  </si>
  <si>
    <t>Usl.tek.i inv.održ.građ.objekata</t>
  </si>
  <si>
    <t>Održavanje objekata</t>
  </si>
  <si>
    <t>Usl.tek.i inv.održ.postroj.i opreme</t>
  </si>
  <si>
    <t>Ost.usl. tek. i INVO</t>
  </si>
  <si>
    <t>Ostali popravci</t>
  </si>
  <si>
    <t>Usluge promidžbe</t>
  </si>
  <si>
    <t>Opskrba vodom</t>
  </si>
  <si>
    <t>Pitka voda</t>
  </si>
  <si>
    <t>Iznošenje i odvoz smeća</t>
  </si>
  <si>
    <t>Komunalne usluge</t>
  </si>
  <si>
    <t>Deratizacija i dezinsekcija</t>
  </si>
  <si>
    <t>Usluge deratizacije</t>
  </si>
  <si>
    <t>Dimnjačarske i ekološke usluge</t>
  </si>
  <si>
    <t>Ekološke i dimnj.usluge</t>
  </si>
  <si>
    <t>Ostale komunalne usluge</t>
  </si>
  <si>
    <t>Razne usluge,ispumpavanje</t>
  </si>
  <si>
    <t>Obvezni preventivni zdr.pregledi</t>
  </si>
  <si>
    <t>Premije osiguranja ostale imovine</t>
  </si>
  <si>
    <t>Usluge osiguranja imovine</t>
  </si>
  <si>
    <t>Reprezentacija</t>
  </si>
  <si>
    <t>Razne prigode, ugošćivanja</t>
  </si>
  <si>
    <t>Ostali razni rashodi</t>
  </si>
  <si>
    <t>Usluge platnog prometa</t>
  </si>
  <si>
    <t>Bankarske  usluge</t>
  </si>
  <si>
    <t>Za usvajanje prijedloga:</t>
  </si>
  <si>
    <t>PREDSJEDNIK UPRAVNOG VIJEĆA</t>
  </si>
  <si>
    <t>Paula Radišić Huzjan</t>
  </si>
  <si>
    <t>JLS</t>
  </si>
  <si>
    <t>God. plan</t>
  </si>
  <si>
    <t>Mj.           plan</t>
  </si>
  <si>
    <t>Uk.br.  djece</t>
  </si>
  <si>
    <t>%</t>
  </si>
  <si>
    <t>Broj djece po mjesecima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</si>
  <si>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</si>
  <si>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</si>
  <si>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</si>
  <si>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</si>
  <si>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</si>
  <si>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</si>
  <si>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</si>
  <si>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</si>
  <si>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</si>
  <si>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</si>
  <si>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</si>
  <si>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</si>
  <si>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Grad Zaprešić</t>
  </si>
  <si>
    <t>Općina Brdovec</t>
  </si>
  <si>
    <t>Općina Marija Gorica</t>
  </si>
  <si>
    <t>Općina Pušća</t>
  </si>
  <si>
    <t>Ukupno</t>
  </si>
  <si>
    <t>Ravnatelj:</t>
  </si>
  <si>
    <t>_____________________</t>
  </si>
  <si>
    <t>R. br.</t>
  </si>
  <si>
    <t>Ukupno zaduženje roditelja</t>
  </si>
  <si>
    <t>Zaduženje roditelja po mjesecima</t>
  </si>
  <si>
    <t>Općina M.Gorica</t>
  </si>
  <si>
    <t>______________________</t>
  </si>
  <si>
    <t>Izračun stvarne ekonomske cijene (predškolski odgoj i obrazovanje + oprema)</t>
  </si>
  <si>
    <t>Ukupno ostvareni rashodi:</t>
  </si>
  <si>
    <t>- plaća za prosinac 2009.</t>
  </si>
  <si>
    <t>+ plaća za tekući mjesec (isplata u sljedećem mjesecu)</t>
  </si>
  <si>
    <t>- predškola</t>
  </si>
  <si>
    <t>Ukupni rashodi za obračun:</t>
  </si>
  <si>
    <t>Ukupan broj djece:</t>
  </si>
  <si>
    <t>Ostvarena cijena po djetetu:</t>
  </si>
  <si>
    <t>Obračun za Grad Zaprešić</t>
  </si>
  <si>
    <t>Broj djece</t>
  </si>
  <si>
    <t>Cijena/dijete</t>
  </si>
  <si>
    <r>
      <t xml:space="preserve">Ukupni izdaci                                </t>
    </r>
    <r>
      <rPr>
        <sz val="8.5"/>
        <rFont val="Arial"/>
        <family val="2"/>
      </rPr>
      <t>(1x2)</t>
    </r>
    <r>
      <rPr>
        <b/>
        <sz val="8.5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</t>
    </r>
  </si>
  <si>
    <t>Zaduženje roditelja</t>
  </si>
  <si>
    <r>
      <t xml:space="preserve">Zaduženje Grada za red.program                    </t>
    </r>
    <r>
      <rPr>
        <sz val="8.5"/>
        <rFont val="Arial"/>
        <family val="2"/>
      </rPr>
      <t>(3-4)</t>
    </r>
  </si>
  <si>
    <t>Zaduženje Grada za predškolu                 (bez sred. MZOIS)</t>
  </si>
  <si>
    <t>Zaduženje Grada za kapitalna ulaganja</t>
  </si>
  <si>
    <t>Uplate Grada</t>
  </si>
  <si>
    <t>Obračunati vl.    i ostali prihodi</t>
  </si>
  <si>
    <r>
      <t xml:space="preserve">Razlika tekuće godine za Grad                           </t>
    </r>
    <r>
      <rPr>
        <sz val="8.5"/>
        <rFont val="Arial"/>
        <family val="2"/>
      </rPr>
      <t>(5+6+7+8-9-10)</t>
    </r>
  </si>
  <si>
    <t>stolarija</t>
  </si>
  <si>
    <t>adap.kuh.</t>
  </si>
  <si>
    <t>Početno stanje 01.01.2010.</t>
  </si>
  <si>
    <t>Razlika tekuće godine + PS</t>
  </si>
  <si>
    <t>pdv</t>
  </si>
  <si>
    <t xml:space="preserve">uređenje prostora </t>
  </si>
  <si>
    <t xml:space="preserve">Ostali mat.i sirovine </t>
  </si>
  <si>
    <t>razni dijel.</t>
  </si>
  <si>
    <t>Usluge interneta</t>
  </si>
  <si>
    <t>Internet</t>
  </si>
  <si>
    <t>Telekom</t>
  </si>
  <si>
    <t>Namirnice</t>
  </si>
  <si>
    <t>NABAVA NEPROIZ.I PROIZ.DUG.IMOV.</t>
  </si>
  <si>
    <t xml:space="preserve">Rashodi protokola </t>
  </si>
  <si>
    <t>cvijeće,vjenci i sl.</t>
  </si>
  <si>
    <t xml:space="preserve">kazalište,kino </t>
  </si>
  <si>
    <t>knjige</t>
  </si>
  <si>
    <t>Javnu nabavu provodi  Grad Zaprešić</t>
  </si>
  <si>
    <t>Mat.i dij.za tek.i inv.održ.</t>
  </si>
  <si>
    <t>uredski namještaj</t>
  </si>
  <si>
    <t>Ostale tekuće donacije u naravi-najbolji uč.</t>
  </si>
  <si>
    <t xml:space="preserve">poklon </t>
  </si>
  <si>
    <t>prijevoz učenika ,uč.s teškoć.u razvoju</t>
  </si>
  <si>
    <t>premija osiguranja od odgovornosti</t>
  </si>
  <si>
    <t>NABAVA  MATERIJALA I ENERGIJE</t>
  </si>
  <si>
    <t>Literatura i imenici</t>
  </si>
  <si>
    <t>prijevoz u školu, prijevoz uč.u kazališe ,kino.</t>
  </si>
  <si>
    <t>zakup opreme</t>
  </si>
  <si>
    <t>Voditelj računovodstva:</t>
  </si>
  <si>
    <t xml:space="preserve">OŠ ANTUNA AUGUSTINČIĆA </t>
  </si>
  <si>
    <t>VLADIMIRA NAZORA 2A, 10290 ZAPREŠIĆ</t>
  </si>
  <si>
    <t>OIB 18993083392</t>
  </si>
  <si>
    <t>Ivanka Aurer</t>
  </si>
  <si>
    <t xml:space="preserve">Ostali materijal za potrebe red.poslovanja </t>
  </si>
  <si>
    <t>ostalo</t>
  </si>
  <si>
    <t>Ravnateljica škole:</t>
  </si>
  <si>
    <t>Danijela Adžijević, soc.pedagog</t>
  </si>
  <si>
    <t xml:space="preserve">brojčana oznaka predmeta i jedinstvenog riječnika javne nabave </t>
  </si>
  <si>
    <t>30192000-1</t>
  </si>
  <si>
    <t>33760000-5</t>
  </si>
  <si>
    <t>NAZIV iz jedisntvenog riječnika JN</t>
  </si>
  <si>
    <t xml:space="preserve">evidencijski broj nabave </t>
  </si>
  <si>
    <t>80511000-9</t>
  </si>
  <si>
    <t>tinte i toneri</t>
  </si>
  <si>
    <t>30125120-8</t>
  </si>
  <si>
    <t xml:space="preserve">kopirni papir </t>
  </si>
  <si>
    <t>30197643-5</t>
  </si>
  <si>
    <t>22213000-6</t>
  </si>
  <si>
    <t xml:space="preserve">jednostavna nabava </t>
  </si>
  <si>
    <t xml:space="preserve">narudžbenica </t>
  </si>
  <si>
    <t xml:space="preserve">ugovor ili narudžbenica </t>
  </si>
  <si>
    <t xml:space="preserve">sredstva za čišćenje i poliranje </t>
  </si>
  <si>
    <t xml:space="preserve">materijal za čišćenje -krpe metel partviši </t>
  </si>
  <si>
    <t xml:space="preserve">Razni prehrambeni proizvodi </t>
  </si>
  <si>
    <t>15800000-6</t>
  </si>
  <si>
    <t>nrudžbenica /ugovor</t>
  </si>
  <si>
    <t>narudžbenica/ugovor</t>
  </si>
  <si>
    <t>mat.za nastavu</t>
  </si>
  <si>
    <t>tek sapun</t>
  </si>
  <si>
    <t xml:space="preserve">toaletni papir,maramice,ručnici  </t>
  </si>
  <si>
    <t xml:space="preserve">oprema za kuhinju </t>
  </si>
  <si>
    <t>riješenje MZOŠ</t>
  </si>
  <si>
    <t>39830000-9</t>
  </si>
  <si>
    <t>Razne zdrav.usluge sistematski</t>
  </si>
  <si>
    <t xml:space="preserve">zdravstvi pregldi kharica </t>
  </si>
  <si>
    <t>18100000-0</t>
  </si>
  <si>
    <t>33761000-2</t>
  </si>
  <si>
    <t>voće i povrće</t>
  </si>
  <si>
    <t xml:space="preserve">meso, mesne prerađevine i riba </t>
  </si>
  <si>
    <t>1530000-1</t>
  </si>
  <si>
    <t>15110000-2             15130000-8             15119600-1</t>
  </si>
  <si>
    <t>mlijeko i mlječne prerađevine</t>
  </si>
  <si>
    <t>155110003             15500000-3</t>
  </si>
  <si>
    <t xml:space="preserve">kruh i proizvodi od kruha </t>
  </si>
  <si>
    <t>15811100-7            15612500-6       15610000-7</t>
  </si>
  <si>
    <t>39162000-5</t>
  </si>
  <si>
    <t>09310000-5</t>
  </si>
  <si>
    <t>09123000-7</t>
  </si>
  <si>
    <t>44800000-8</t>
  </si>
  <si>
    <t>45259000-7</t>
  </si>
  <si>
    <t>44500000-5</t>
  </si>
  <si>
    <t>64200000-8</t>
  </si>
  <si>
    <t>64110000-0</t>
  </si>
  <si>
    <t>60130000-8</t>
  </si>
  <si>
    <t>5070000-2</t>
  </si>
  <si>
    <t>7163000-3</t>
  </si>
  <si>
    <t>92200000-2</t>
  </si>
  <si>
    <t>65100000-4</t>
  </si>
  <si>
    <t>90512000-9</t>
  </si>
  <si>
    <t>90923000-3</t>
  </si>
  <si>
    <t>90915000-4</t>
  </si>
  <si>
    <t>65000000-3</t>
  </si>
  <si>
    <t>85121100-4</t>
  </si>
  <si>
    <t>03450000-9</t>
  </si>
  <si>
    <t>98300000-6</t>
  </si>
  <si>
    <t>66510000-8</t>
  </si>
  <si>
    <t>6651000-8</t>
  </si>
  <si>
    <t>98130000-3</t>
  </si>
  <si>
    <t>22113000-5</t>
  </si>
  <si>
    <t>66512000-2</t>
  </si>
  <si>
    <t>jednostavna nabava</t>
  </si>
  <si>
    <t xml:space="preserve">pedagoška dokumentacija i nastavni materijal </t>
  </si>
  <si>
    <t>rješenje</t>
  </si>
  <si>
    <t>ostale usluge- prometne kulture JUMICAR</t>
  </si>
  <si>
    <t xml:space="preserve">tehnička zaštita </t>
  </si>
  <si>
    <t xml:space="preserve">zaštita na radu i </t>
  </si>
  <si>
    <t>human.akcije,terenska nastava,</t>
  </si>
  <si>
    <t>ugovor</t>
  </si>
  <si>
    <t>Višnjica Gradašćević __________________________________</t>
  </si>
  <si>
    <t>Boje , staklo drvo i  dr.mat.</t>
  </si>
  <si>
    <t>članarine i pretplate</t>
  </si>
  <si>
    <t xml:space="preserve">SVEUKUPNO PLAN NABAVE </t>
  </si>
  <si>
    <t>22820000-4</t>
  </si>
  <si>
    <t>31700000-3   44191000-5  44192000-2  44115200-1  44800000-8</t>
  </si>
  <si>
    <t>33711430-0</t>
  </si>
  <si>
    <t>JEDNOKRATNE vlažne maramice i sl.</t>
  </si>
  <si>
    <t>79711000-1</t>
  </si>
  <si>
    <t xml:space="preserve">USLUGE NADZORA ALARMNIH UREĐAJA </t>
  </si>
  <si>
    <t>62414400-3</t>
  </si>
  <si>
    <t>najam komunikacijskih zemaljskih vodova</t>
  </si>
  <si>
    <t>71621000-7</t>
  </si>
  <si>
    <t>75241000-7</t>
  </si>
  <si>
    <t>usluge u području javne sigurnosti</t>
  </si>
  <si>
    <t xml:space="preserve">razni namještaj i oprema </t>
  </si>
  <si>
    <t xml:space="preserve">knjige za knjižnice </t>
  </si>
  <si>
    <t>tiskani nmaterijali</t>
  </si>
  <si>
    <t>Održavanje opreme</t>
  </si>
  <si>
    <t xml:space="preserve">usl.tehničke zaštite i savjetovanja </t>
  </si>
  <si>
    <t>uređenje učionica i prostoram, košnja i sl.</t>
  </si>
  <si>
    <t xml:space="preserve">spajalice klamerice i ostala galenterija </t>
  </si>
  <si>
    <t xml:space="preserve">Plin </t>
  </si>
  <si>
    <t>motorni benzin</t>
  </si>
  <si>
    <t>benzin</t>
  </si>
  <si>
    <t>račun</t>
  </si>
  <si>
    <t>ostale pristojbe i naknade javni bilježnik</t>
  </si>
  <si>
    <t xml:space="preserve">alat  i pribor za tehnički </t>
  </si>
  <si>
    <t xml:space="preserve">usluge tek.inv. Održ- zamjena rasvjetnih tijela </t>
  </si>
  <si>
    <t xml:space="preserve">ostali materijal i sirovine uč. Zadruga </t>
  </si>
  <si>
    <t xml:space="preserve">redovno poslovanje nastava </t>
  </si>
  <si>
    <t xml:space="preserve">materijal za održavaje kuhinjske opreme </t>
  </si>
  <si>
    <t xml:space="preserve">usluge na staklima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</si>
  <si>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</si>
  <si>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</si>
  <si>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</si>
  <si>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</si>
  <si>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</si>
  <si>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</si>
  <si>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</si>
  <si>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</si>
  <si>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</si>
  <si>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</si>
  <si>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</si>
  <si>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</si>
  <si>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</si>
  <si>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</si>
  <si>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</si>
  <si>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</si>
  <si>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</si>
  <si>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</si>
  <si>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</si>
  <si>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</si>
  <si>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</si>
  <si>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</si>
  <si>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</si>
  <si>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</si>
  <si>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</si>
  <si>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</si>
  <si>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</si>
  <si>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</si>
  <si>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</si>
  <si>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</si>
  <si>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</si>
  <si>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</si>
  <si>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</si>
  <si>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</si>
  <si>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</si>
  <si>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</si>
  <si>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</si>
  <si>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</si>
  <si>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</si>
  <si>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</si>
  <si>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</si>
  <si>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</si>
  <si>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</si>
  <si>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</si>
  <si>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</si>
  <si>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</si>
  <si>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</si>
  <si>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</si>
  <si>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</si>
  <si>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</si>
  <si>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</si>
  <si>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</si>
  <si>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</si>
  <si>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</si>
  <si>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</si>
  <si>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</si>
  <si>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</si>
  <si>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</si>
  <si>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</si>
  <si>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</si>
  <si>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</si>
  <si>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</si>
  <si>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</si>
  <si>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</si>
  <si>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</si>
  <si>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</si>
  <si>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</si>
  <si>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</si>
  <si>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</si>
  <si>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</si>
  <si>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</si>
  <si>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</si>
  <si>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</si>
  <si>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</si>
  <si>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</si>
  <si>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</si>
  <si>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</si>
  <si>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</si>
  <si>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</si>
  <si>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</si>
  <si>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30124400-8</t>
  </si>
  <si>
    <t>33741100-7</t>
  </si>
  <si>
    <t xml:space="preserve">ostalo,kreme losioni za ruke </t>
  </si>
  <si>
    <t>09132000-3</t>
  </si>
  <si>
    <t>materijal, papir. Potrepšt.i ostali artikli</t>
  </si>
  <si>
    <t>31000000-6</t>
  </si>
  <si>
    <t>potrošni materijal</t>
  </si>
  <si>
    <t>30199000-0</t>
  </si>
  <si>
    <t>37000000-8</t>
  </si>
  <si>
    <t>39721000-2</t>
  </si>
  <si>
    <t xml:space="preserve">održavanje el i meh.instal.u zgradama </t>
  </si>
  <si>
    <t>50710000-5</t>
  </si>
  <si>
    <t>50800000-3</t>
  </si>
  <si>
    <t>14820000-5</t>
  </si>
  <si>
    <t xml:space="preserve">rasvjeta </t>
  </si>
  <si>
    <t>5000000-5</t>
  </si>
  <si>
    <t>03121200-7</t>
  </si>
  <si>
    <t>18530000-3</t>
  </si>
  <si>
    <t>testovi</t>
  </si>
  <si>
    <t>časopisi</t>
  </si>
  <si>
    <t>37513100-8</t>
  </si>
  <si>
    <t>66110000-4</t>
  </si>
  <si>
    <t>fina</t>
  </si>
  <si>
    <t>32.</t>
  </si>
  <si>
    <t>Ost.usl.promidžbe i informiranja RTV</t>
  </si>
  <si>
    <t xml:space="preserve"> plan nabave bez  PDV-a</t>
  </si>
  <si>
    <t xml:space="preserve"> plan nabave SA  PDV-om</t>
  </si>
  <si>
    <t xml:space="preserve">školski udžbenici- knjige </t>
  </si>
  <si>
    <t xml:space="preserve">školski udžbenici - radni </t>
  </si>
  <si>
    <t>UGOVOR</t>
  </si>
  <si>
    <t>KLASA:401-03/20-01-21</t>
  </si>
  <si>
    <t>URBROJ:238-33/20-01-21</t>
  </si>
  <si>
    <t>udžbenici</t>
  </si>
  <si>
    <t>22112000-8</t>
  </si>
  <si>
    <t>Usvojeno:                                          .predsjednica školskog odbora:</t>
  </si>
  <si>
    <t xml:space="preserve">Na temelju  Zakona o javnoj nabavi i čl.118 Zakona o odgoju i obrazovanju u osnovnim i srednjim školama ,Zakona o izvršavanju državnog proračuna te čl.58 Statuta škole, a na prijedlog ravnateljice  donosi se </t>
  </si>
  <si>
    <t xml:space="preserve">PLANIRANI POČETAK POSTUPKA </t>
  </si>
  <si>
    <t xml:space="preserve">tijekom godine </t>
  </si>
  <si>
    <t>07.01.2020.</t>
  </si>
  <si>
    <t>01.01.2020.</t>
  </si>
  <si>
    <t xml:space="preserve">školska godina </t>
  </si>
  <si>
    <t>narudžbenica</t>
  </si>
  <si>
    <t xml:space="preserve">Radna odjeća </t>
  </si>
  <si>
    <t>radna obuća</t>
  </si>
  <si>
    <t>18000000-9</t>
  </si>
  <si>
    <t>181130000-4</t>
  </si>
  <si>
    <t xml:space="preserve">sitni inventar </t>
  </si>
  <si>
    <t xml:space="preserve">ormarići </t>
  </si>
  <si>
    <t xml:space="preserve">nastavna sredstva i pomagala </t>
  </si>
  <si>
    <t>ormari za uč</t>
  </si>
  <si>
    <t>39141300-5</t>
  </si>
  <si>
    <t xml:space="preserve">nastavna oprema </t>
  </si>
  <si>
    <t>39162100-6</t>
  </si>
  <si>
    <t>JN1</t>
  </si>
  <si>
    <t>JN2</t>
  </si>
  <si>
    <t>JN3</t>
  </si>
  <si>
    <t>JN4</t>
  </si>
  <si>
    <t>JN5</t>
  </si>
  <si>
    <t>JN6</t>
  </si>
  <si>
    <t>JN7</t>
  </si>
  <si>
    <t>JN8</t>
  </si>
  <si>
    <t>JN9</t>
  </si>
  <si>
    <t>JN10</t>
  </si>
  <si>
    <t>JN11</t>
  </si>
  <si>
    <t>JN12</t>
  </si>
  <si>
    <t>JN13</t>
  </si>
  <si>
    <t>JN14</t>
  </si>
  <si>
    <t>JN15</t>
  </si>
  <si>
    <t>JN16</t>
  </si>
  <si>
    <t>JN17</t>
  </si>
  <si>
    <t>JN18</t>
  </si>
  <si>
    <t>JN19</t>
  </si>
  <si>
    <t>JN20</t>
  </si>
  <si>
    <t>JN21</t>
  </si>
  <si>
    <t>JN22</t>
  </si>
  <si>
    <t>JN23</t>
  </si>
  <si>
    <t>JN24</t>
  </si>
  <si>
    <t>JN25</t>
  </si>
  <si>
    <t>JN26</t>
  </si>
  <si>
    <t>JN27</t>
  </si>
  <si>
    <t>JN28</t>
  </si>
  <si>
    <t>JN29</t>
  </si>
  <si>
    <t>JN31</t>
  </si>
  <si>
    <t>JN32</t>
  </si>
  <si>
    <t>JN33</t>
  </si>
  <si>
    <t>JN34</t>
  </si>
  <si>
    <t>JN35</t>
  </si>
  <si>
    <t>JN36</t>
  </si>
  <si>
    <t>JN37</t>
  </si>
  <si>
    <t>JN38</t>
  </si>
  <si>
    <t>JN39</t>
  </si>
  <si>
    <t>JN40</t>
  </si>
  <si>
    <t>JN41</t>
  </si>
  <si>
    <t>JN42</t>
  </si>
  <si>
    <t>JN43</t>
  </si>
  <si>
    <t>JN44</t>
  </si>
  <si>
    <t>JN45</t>
  </si>
  <si>
    <t>JN46</t>
  </si>
  <si>
    <t>JN47</t>
  </si>
  <si>
    <t>JN48</t>
  </si>
  <si>
    <t>JN49</t>
  </si>
  <si>
    <t>JN50</t>
  </si>
  <si>
    <t>JN51</t>
  </si>
  <si>
    <t>JN52</t>
  </si>
  <si>
    <t>JN53</t>
  </si>
  <si>
    <t>JN54</t>
  </si>
  <si>
    <t>JN55</t>
  </si>
  <si>
    <t>JN56</t>
  </si>
  <si>
    <t>JN57</t>
  </si>
  <si>
    <t>JN58</t>
  </si>
  <si>
    <t>JN59</t>
  </si>
  <si>
    <t>JN60</t>
  </si>
  <si>
    <t>JN61</t>
  </si>
  <si>
    <t>JN62</t>
  </si>
  <si>
    <t>JN63</t>
  </si>
  <si>
    <t>JN64</t>
  </si>
  <si>
    <t>JN65</t>
  </si>
  <si>
    <t>JN66</t>
  </si>
  <si>
    <t>JN67</t>
  </si>
  <si>
    <t>JN68</t>
  </si>
  <si>
    <t>JN69</t>
  </si>
  <si>
    <t>JN70</t>
  </si>
  <si>
    <t>JN71</t>
  </si>
  <si>
    <t>JN72</t>
  </si>
  <si>
    <t>JN73</t>
  </si>
  <si>
    <t>JN74</t>
  </si>
  <si>
    <t>JN75</t>
  </si>
  <si>
    <t>JN76</t>
  </si>
  <si>
    <t>JN77</t>
  </si>
  <si>
    <t>JN78</t>
  </si>
  <si>
    <t>JN81</t>
  </si>
  <si>
    <t>JN82</t>
  </si>
  <si>
    <t>JN83</t>
  </si>
  <si>
    <t>JN84</t>
  </si>
  <si>
    <t>JN86</t>
  </si>
  <si>
    <t>Zaprešić, 22.12.2020.</t>
  </si>
  <si>
    <t xml:space="preserve">sportska i glazbena oprema oprema za nastavu  </t>
  </si>
  <si>
    <t xml:space="preserve">zakonska obveza </t>
  </si>
  <si>
    <t xml:space="preserve">održavanje računala </t>
  </si>
  <si>
    <t xml:space="preserve">oprema boravak-kuhinja i ostalo </t>
  </si>
  <si>
    <t xml:space="preserve">Usluge održavanja računalnih baza </t>
  </si>
  <si>
    <t>grafičke i tiskarske busluge</t>
  </si>
  <si>
    <t>37219-37229</t>
  </si>
  <si>
    <t>Ostali nespom.rashodi poslovanja osiguranje učenika</t>
  </si>
  <si>
    <t>Ostale nespomenute usluge i ostali nespomenuti rashodi</t>
  </si>
  <si>
    <t xml:space="preserve">Sukladno čl.28. st. 3 ZJN isti će se objaviti na mrežnim stranicama OŠ ANTUNA AUGUSTINČIĆA i na stranicama EOJN one nabave za koje postoji obvezajavne  objave  </t>
  </si>
  <si>
    <t>Sredstva za ostvarenje ovog Plana osigurana su u proračunu grada Zaprešića, ostvarenjem prihoda po posebnim propisima, vlastitim prihodima i prihodima iz proračuna koji nije nadležan</t>
  </si>
  <si>
    <t xml:space="preserve">        1. rebalans  PLANA NABAVE ZA 2021. GODINU</t>
  </si>
  <si>
    <t xml:space="preserve">dezinfekcijska sredstva za podove </t>
  </si>
  <si>
    <t xml:space="preserve">dezinfekcijska sredstva za prostor </t>
  </si>
  <si>
    <t xml:space="preserve">maske za lice i rukavice </t>
  </si>
  <si>
    <t>prijevoz učenika - potres - nastava u OŠ LJ: GAJA</t>
  </si>
  <si>
    <t xml:space="preserve">zakup kopirnog aparata </t>
  </si>
  <si>
    <t xml:space="preserve">Mjerni i kontrolni uređaji za mjerenje kvalitete zraka </t>
  </si>
  <si>
    <t xml:space="preserve">ugovor </t>
  </si>
  <si>
    <t>1. rebalans plana nabave iznosi sa PDV-om</t>
  </si>
  <si>
    <t xml:space="preserve">koji je u skladu sa FINANCIJSKIM PLANOM   proračuna za 2021. godinu - Na  Sjednici Gradskog vijeća Grada Zaprešića održanoj 03. prosinca 2021.g.
donijet je 1. Rebalans  Proračun Grada za 2021. </t>
  </si>
  <si>
    <t xml:space="preserve">1. REBALANS PLANA NABAVE usvojen na sjednici ŠO 21.12.2021. </t>
  </si>
  <si>
    <t>Predsjednica školskog odbora: Aleksandra Cirkveni ___________________________________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</si>
</sst>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_k_n_-;\-* #,##0.00\ _k_n_-;_-* \-??\ _k_n_-;_-@_-"/>
    <numFmt numFmtId="173" formatCode="_-* #,##0\ _k_n_-;\-* #,##0\ _k_n_-;_-* \-??\ _k_n_-;_-@_-"/>
    <numFmt numFmtId="174" formatCode="#,##0.00_ ;\-#,##0.00\ "/>
    <numFmt numFmtId="175" formatCode="0.0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\ _k_n"/>
  </numFmts>
  <fonts count="60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sz val="9.35"/>
      <name val="Arial Narrow"/>
      <family val="2"/>
    </font>
    <font>
      <b/>
      <sz val="9.35"/>
      <color indexed="10"/>
      <name val="Arial Narrow"/>
      <family val="2"/>
    </font>
    <font>
      <b/>
      <sz val="9.35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20"/>
      <name val="Arial Narrow"/>
      <family val="2"/>
    </font>
    <font>
      <b/>
      <sz val="9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sz val="8.5"/>
      <name val="Arial"/>
      <family val="2"/>
    </font>
    <font>
      <b/>
      <sz val="8.5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"/>
      <family val="2"/>
    </font>
    <font>
      <b/>
      <sz val="8"/>
      <name val="Arial Narrow"/>
      <family val="2"/>
    </font>
    <font>
      <sz val="8"/>
      <color indexed="20"/>
      <name val="Calibri"/>
      <family val="2"/>
    </font>
    <font>
      <b/>
      <sz val="8"/>
      <color indexed="8"/>
      <name val="Calibri"/>
      <family val="2"/>
    </font>
    <font>
      <b/>
      <sz val="8"/>
      <color indexed="8"/>
      <name val="Arial Narrow"/>
      <family val="2"/>
    </font>
    <font>
      <b/>
      <sz val="9.35"/>
      <color indexed="8"/>
      <name val="Arial Narrow"/>
      <family val="2"/>
    </font>
    <font>
      <sz val="11"/>
      <color theme="1"/>
      <name val="Calibri"/>
      <family val="2"/>
    </font>
    <font>
      <b/>
      <sz val="8"/>
      <color theme="1"/>
      <name val="Calibri"/>
      <family val="2"/>
    </font>
    <font>
      <b/>
      <sz val="8"/>
      <color theme="1"/>
      <name val="Arial Narrow"/>
      <family val="2"/>
    </font>
    <font>
      <b/>
      <sz val="9.35"/>
      <color theme="1"/>
      <name val="Arial Narrow"/>
      <family val="2"/>
    </font>
  </fonts>
  <fills count="5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7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2" borderId="0" applyNumberFormat="0" applyBorder="0" applyAlignment="0" applyProtection="0"/>
    <xf numFmtId="0" fontId="47" fillId="15" borderId="0" applyNumberFormat="0" applyBorder="0" applyAlignment="0" applyProtection="0"/>
    <xf numFmtId="0" fontId="47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2" borderId="0" applyNumberFormat="0" applyBorder="0" applyAlignment="0" applyProtection="0"/>
    <xf numFmtId="0" fontId="46" fillId="20" borderId="0" applyNumberFormat="0" applyBorder="0" applyAlignment="0" applyProtection="0"/>
    <xf numFmtId="0" fontId="46" fillId="3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46" fillId="20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0" borderId="0" applyNumberFormat="0" applyBorder="0" applyAlignment="0" applyProtection="0"/>
    <xf numFmtId="0" fontId="46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1" applyNumberFormat="0" applyAlignment="0" applyProtection="0"/>
    <xf numFmtId="0" fontId="40" fillId="2" borderId="2" applyNumberFormat="0" applyAlignment="0" applyProtection="0"/>
    <xf numFmtId="0" fontId="42" fillId="31" borderId="3" applyNumberFormat="0" applyAlignment="0" applyProtection="0"/>
    <xf numFmtId="0" fontId="3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8" fillId="3" borderId="2" applyNumberFormat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36" borderId="0" applyNumberFormat="0" applyBorder="0" applyAlignment="0" applyProtection="0"/>
    <xf numFmtId="0" fontId="4" fillId="37" borderId="7" applyNumberFormat="0" applyAlignment="0" applyProtection="0"/>
    <xf numFmtId="0" fontId="5" fillId="37" borderId="2" applyNumberFormat="0" applyAlignment="0" applyProtection="0"/>
    <xf numFmtId="0" fontId="41" fillId="0" borderId="8" applyNumberFormat="0" applyFill="0" applyAlignment="0" applyProtection="0"/>
    <xf numFmtId="0" fontId="6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9" fillId="0" borderId="5" applyNumberFormat="0" applyFill="0" applyAlignment="0" applyProtection="0"/>
    <xf numFmtId="0" fontId="10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37" fillId="14" borderId="0" applyNumberFormat="0" applyBorder="0" applyAlignment="0" applyProtection="0"/>
    <xf numFmtId="0" fontId="11" fillId="38" borderId="0" applyNumberFormat="0" applyBorder="0" applyAlignment="0" applyProtection="0"/>
    <xf numFmtId="0" fontId="56" fillId="0" borderId="0">
      <alignment/>
      <protection/>
    </xf>
    <xf numFmtId="0" fontId="0" fillId="4" borderId="1" applyNumberFormat="0" applyFont="0" applyAlignment="0" applyProtection="0"/>
    <xf numFmtId="0" fontId="56" fillId="0" borderId="0">
      <alignment/>
      <protection/>
    </xf>
    <xf numFmtId="0" fontId="39" fillId="2" borderId="7" applyNumberFormat="0" applyAlignment="0" applyProtection="0"/>
    <xf numFmtId="9" fontId="0" fillId="0" borderId="0" applyFill="0" applyBorder="0" applyAlignment="0" applyProtection="0"/>
    <xf numFmtId="0" fontId="12" fillId="0" borderId="8" applyNumberFormat="0" applyFill="0" applyAlignment="0" applyProtection="0"/>
    <xf numFmtId="0" fontId="13" fillId="39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1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0" applyNumberFormat="0" applyFill="0" applyBorder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</cellStyleXfs>
  <cellXfs count="23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172" fontId="19" fillId="0" borderId="0" xfId="102" applyFont="1" applyFill="1" applyBorder="1" applyAlignment="1" applyProtection="1">
      <alignment vertical="center"/>
      <protection/>
    </xf>
    <xf numFmtId="4" fontId="18" fillId="0" borderId="0" xfId="0" applyNumberFormat="1" applyFont="1" applyAlignment="1">
      <alignment vertical="center"/>
    </xf>
    <xf numFmtId="0" fontId="18" fillId="0" borderId="0" xfId="0" applyFont="1" applyFill="1" applyAlignment="1">
      <alignment vertical="center"/>
    </xf>
    <xf numFmtId="4" fontId="18" fillId="0" borderId="0" xfId="0" applyNumberFormat="1" applyFont="1" applyFill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172" fontId="20" fillId="0" borderId="13" xfId="102" applyFont="1" applyFill="1" applyBorder="1" applyAlignment="1" applyProtection="1">
      <alignment horizontal="right" vertical="center"/>
      <protection/>
    </xf>
    <xf numFmtId="4" fontId="18" fillId="0" borderId="13" xfId="0" applyNumberFormat="1" applyFont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left" vertical="center"/>
    </xf>
    <xf numFmtId="0" fontId="18" fillId="0" borderId="13" xfId="0" applyFont="1" applyBorder="1" applyAlignment="1">
      <alignment vertical="center"/>
    </xf>
    <xf numFmtId="4" fontId="18" fillId="0" borderId="13" xfId="0" applyNumberFormat="1" applyFont="1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4" fontId="20" fillId="0" borderId="13" xfId="102" applyNumberFormat="1" applyFont="1" applyFill="1" applyBorder="1" applyAlignment="1" applyProtection="1">
      <alignment horizontal="right" vertical="center"/>
      <protection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172" fontId="19" fillId="0" borderId="0" xfId="102" applyFont="1" applyFill="1" applyBorder="1" applyAlignment="1" applyProtection="1">
      <alignment horizontal="left" vertical="center"/>
      <protection/>
    </xf>
    <xf numFmtId="4" fontId="20" fillId="0" borderId="0" xfId="0" applyNumberFormat="1" applyFont="1" applyFill="1" applyAlignment="1">
      <alignment vertical="center"/>
    </xf>
    <xf numFmtId="4" fontId="18" fillId="0" borderId="0" xfId="0" applyNumberFormat="1" applyFont="1" applyFill="1" applyBorder="1" applyAlignment="1">
      <alignment horizontal="center" vertical="center"/>
    </xf>
    <xf numFmtId="172" fontId="18" fillId="0" borderId="0" xfId="102" applyFont="1" applyFill="1" applyBorder="1" applyAlignment="1" applyProtection="1">
      <alignment vertical="center"/>
      <protection/>
    </xf>
    <xf numFmtId="4" fontId="20" fillId="0" borderId="0" xfId="0" applyNumberFormat="1" applyFont="1" applyFill="1" applyBorder="1" applyAlignment="1">
      <alignment horizontal="center" vertical="center"/>
    </xf>
    <xf numFmtId="172" fontId="20" fillId="0" borderId="0" xfId="102" applyFont="1" applyFill="1" applyBorder="1" applyAlignment="1" applyProtection="1">
      <alignment vertical="center"/>
      <protection/>
    </xf>
    <xf numFmtId="4" fontId="18" fillId="0" borderId="0" xfId="0" applyNumberFormat="1" applyFont="1" applyAlignment="1">
      <alignment/>
    </xf>
    <xf numFmtId="4" fontId="20" fillId="0" borderId="0" xfId="102" applyNumberFormat="1" applyFont="1" applyFill="1" applyBorder="1" applyAlignment="1" applyProtection="1">
      <alignment/>
      <protection/>
    </xf>
    <xf numFmtId="4" fontId="20" fillId="11" borderId="0" xfId="102" applyNumberFormat="1" applyFont="1" applyFill="1" applyBorder="1" applyAlignment="1" applyProtection="1">
      <alignment/>
      <protection/>
    </xf>
    <xf numFmtId="172" fontId="19" fillId="11" borderId="0" xfId="102" applyFont="1" applyFill="1" applyBorder="1" applyAlignment="1" applyProtection="1">
      <alignment vertical="center"/>
      <protection/>
    </xf>
    <xf numFmtId="0" fontId="18" fillId="0" borderId="0" xfId="0" applyFont="1" applyFill="1" applyAlignment="1">
      <alignment horizontal="center" vertical="center"/>
    </xf>
    <xf numFmtId="173" fontId="20" fillId="0" borderId="0" xfId="102" applyNumberFormat="1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>
      <alignment horizontal="left" vertical="center"/>
    </xf>
    <xf numFmtId="4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13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7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1" fontId="25" fillId="0" borderId="13" xfId="0" applyNumberFormat="1" applyFont="1" applyBorder="1" applyAlignment="1">
      <alignment vertical="center"/>
    </xf>
    <xf numFmtId="2" fontId="0" fillId="0" borderId="13" xfId="0" applyNumberFormat="1" applyBorder="1" applyAlignment="1">
      <alignment vertical="center"/>
    </xf>
    <xf numFmtId="1" fontId="0" fillId="0" borderId="13" xfId="0" applyNumberForma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2" fontId="25" fillId="0" borderId="13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8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174" fontId="28" fillId="0" borderId="13" xfId="102" applyNumberFormat="1" applyFont="1" applyFill="1" applyBorder="1" applyAlignment="1" applyProtection="1">
      <alignment vertical="center"/>
      <protection/>
    </xf>
    <xf numFmtId="2" fontId="21" fillId="0" borderId="13" xfId="102" applyNumberFormat="1" applyFont="1" applyFill="1" applyBorder="1" applyAlignment="1" applyProtection="1">
      <alignment vertical="center"/>
      <protection/>
    </xf>
    <xf numFmtId="2" fontId="21" fillId="0" borderId="13" xfId="0" applyNumberFormat="1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2" fontId="28" fillId="0" borderId="13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5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172" fontId="0" fillId="0" borderId="0" xfId="102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172" fontId="0" fillId="11" borderId="0" xfId="102" applyFont="1" applyFill="1" applyBorder="1" applyAlignment="1" applyProtection="1">
      <alignment/>
      <protection/>
    </xf>
    <xf numFmtId="1" fontId="0" fillId="0" borderId="0" xfId="0" applyNumberFormat="1" applyAlignment="1">
      <alignment horizontal="center"/>
    </xf>
    <xf numFmtId="0" fontId="0" fillId="0" borderId="0" xfId="102" applyNumberFormat="1" applyFont="1" applyFill="1" applyBorder="1" applyAlignment="1" applyProtection="1">
      <alignment/>
      <protection/>
    </xf>
    <xf numFmtId="0" fontId="27" fillId="0" borderId="13" xfId="0" applyFont="1" applyBorder="1" applyAlignment="1">
      <alignment horizontal="center"/>
    </xf>
    <xf numFmtId="0" fontId="27" fillId="0" borderId="0" xfId="0" applyFont="1" applyAlignment="1">
      <alignment/>
    </xf>
    <xf numFmtId="3" fontId="0" fillId="0" borderId="13" xfId="0" applyNumberFormat="1" applyBorder="1" applyAlignment="1">
      <alignment horizontal="center" vertical="center"/>
    </xf>
    <xf numFmtId="4" fontId="0" fillId="0" borderId="13" xfId="102" applyNumberFormat="1" applyFont="1" applyFill="1" applyBorder="1" applyAlignment="1" applyProtection="1">
      <alignment horizontal="center" vertical="center"/>
      <protection/>
    </xf>
    <xf numFmtId="4" fontId="0" fillId="0" borderId="13" xfId="102" applyNumberFormat="1" applyFont="1" applyFill="1" applyBorder="1" applyAlignment="1" applyProtection="1">
      <alignment vertical="center"/>
      <protection/>
    </xf>
    <xf numFmtId="4" fontId="0" fillId="11" borderId="13" xfId="102" applyNumberFormat="1" applyFont="1" applyFill="1" applyBorder="1" applyAlignment="1" applyProtection="1">
      <alignment vertical="center"/>
      <protection/>
    </xf>
    <xf numFmtId="172" fontId="0" fillId="0" borderId="13" xfId="102" applyFont="1" applyFill="1" applyBorder="1" applyAlignment="1" applyProtection="1">
      <alignment vertical="center"/>
      <protection/>
    </xf>
    <xf numFmtId="4" fontId="0" fillId="0" borderId="0" xfId="0" applyNumberFormat="1" applyAlignment="1">
      <alignment vertical="center"/>
    </xf>
    <xf numFmtId="0" fontId="25" fillId="0" borderId="0" xfId="0" applyFont="1" applyAlignment="1">
      <alignment horizontal="left"/>
    </xf>
    <xf numFmtId="172" fontId="0" fillId="0" borderId="0" xfId="102" applyFont="1" applyFill="1" applyBorder="1" applyAlignment="1" applyProtection="1">
      <alignment vertical="center"/>
      <protection/>
    </xf>
    <xf numFmtId="172" fontId="0" fillId="11" borderId="0" xfId="102" applyFont="1" applyFill="1" applyBorder="1" applyAlignment="1" applyProtection="1">
      <alignment vertical="center"/>
      <protection/>
    </xf>
    <xf numFmtId="172" fontId="0" fillId="0" borderId="13" xfId="102" applyFont="1" applyFill="1" applyBorder="1" applyAlignment="1" applyProtection="1">
      <alignment/>
      <protection/>
    </xf>
    <xf numFmtId="0" fontId="48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8" fillId="0" borderId="0" xfId="0" applyFont="1" applyFill="1" applyAlignment="1">
      <alignment/>
    </xf>
    <xf numFmtId="0" fontId="49" fillId="0" borderId="0" xfId="0" applyFont="1" applyFill="1" applyAlignment="1">
      <alignment vertical="center"/>
    </xf>
    <xf numFmtId="0" fontId="49" fillId="0" borderId="0" xfId="0" applyFont="1" applyFill="1" applyBorder="1" applyAlignment="1">
      <alignment vertical="center"/>
    </xf>
    <xf numFmtId="173" fontId="20" fillId="0" borderId="0" xfId="102" applyNumberFormat="1" applyFont="1" applyFill="1" applyBorder="1" applyAlignment="1" applyProtection="1">
      <alignment vertical="center" wrapText="1"/>
      <protection/>
    </xf>
    <xf numFmtId="172" fontId="18" fillId="0" borderId="0" xfId="102" applyFont="1" applyFill="1" applyBorder="1" applyAlignment="1" applyProtection="1">
      <alignment vertical="center" wrapText="1"/>
      <protection/>
    </xf>
    <xf numFmtId="0" fontId="20" fillId="0" borderId="15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vertical="center" wrapText="1"/>
    </xf>
    <xf numFmtId="172" fontId="20" fillId="40" borderId="15" xfId="102" applyFont="1" applyFill="1" applyBorder="1" applyAlignment="1" applyProtection="1">
      <alignment vertical="center" wrapText="1"/>
      <protection/>
    </xf>
    <xf numFmtId="4" fontId="20" fillId="40" borderId="15" xfId="102" applyNumberFormat="1" applyFont="1" applyFill="1" applyBorder="1" applyAlignment="1" applyProtection="1">
      <alignment vertical="center" wrapText="1"/>
      <protection/>
    </xf>
    <xf numFmtId="172" fontId="20" fillId="16" borderId="15" xfId="102" applyFont="1" applyFill="1" applyBorder="1" applyAlignment="1" applyProtection="1">
      <alignment vertical="center"/>
      <protection/>
    </xf>
    <xf numFmtId="0" fontId="20" fillId="41" borderId="15" xfId="0" applyFont="1" applyFill="1" applyBorder="1" applyAlignment="1">
      <alignment vertical="center"/>
    </xf>
    <xf numFmtId="0" fontId="20" fillId="0" borderId="15" xfId="0" applyFont="1" applyFill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18" fillId="0" borderId="15" xfId="0" applyFont="1" applyFill="1" applyBorder="1" applyAlignment="1">
      <alignment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vertical="center" wrapText="1"/>
    </xf>
    <xf numFmtId="172" fontId="18" fillId="0" borderId="15" xfId="102" applyFont="1" applyFill="1" applyBorder="1" applyAlignment="1" applyProtection="1">
      <alignment vertical="center" wrapText="1"/>
      <protection/>
    </xf>
    <xf numFmtId="2" fontId="18" fillId="0" borderId="15" xfId="0" applyNumberFormat="1" applyFont="1" applyFill="1" applyBorder="1" applyAlignment="1">
      <alignment vertical="center"/>
    </xf>
    <xf numFmtId="4" fontId="18" fillId="0" borderId="15" xfId="0" applyNumberFormat="1" applyFont="1" applyFill="1" applyBorder="1" applyAlignment="1">
      <alignment vertical="center"/>
    </xf>
    <xf numFmtId="0" fontId="20" fillId="0" borderId="15" xfId="0" applyFont="1" applyBorder="1" applyAlignment="1">
      <alignment horizontal="center" vertical="center" wrapText="1"/>
    </xf>
    <xf numFmtId="172" fontId="20" fillId="0" borderId="15" xfId="102" applyFont="1" applyFill="1" applyBorder="1" applyAlignment="1" applyProtection="1">
      <alignment vertical="center" wrapText="1"/>
      <protection/>
    </xf>
    <xf numFmtId="2" fontId="20" fillId="0" borderId="15" xfId="0" applyNumberFormat="1" applyFont="1" applyFill="1" applyBorder="1" applyAlignment="1">
      <alignment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vertical="center" wrapText="1"/>
    </xf>
    <xf numFmtId="172" fontId="24" fillId="0" borderId="15" xfId="102" applyFont="1" applyFill="1" applyBorder="1" applyAlignment="1" applyProtection="1">
      <alignment vertical="center" wrapText="1"/>
      <protection/>
    </xf>
    <xf numFmtId="4" fontId="24" fillId="0" borderId="15" xfId="0" applyNumberFormat="1" applyFont="1" applyBorder="1" applyAlignment="1">
      <alignment vertical="center"/>
    </xf>
    <xf numFmtId="2" fontId="24" fillId="0" borderId="15" xfId="0" applyNumberFormat="1" applyFont="1" applyFill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18" fillId="2" borderId="15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vertical="center" wrapText="1"/>
    </xf>
    <xf numFmtId="172" fontId="18" fillId="2" borderId="15" xfId="102" applyFont="1" applyFill="1" applyBorder="1" applyAlignment="1" applyProtection="1">
      <alignment vertical="center" wrapText="1"/>
      <protection/>
    </xf>
    <xf numFmtId="2" fontId="18" fillId="2" borderId="15" xfId="0" applyNumberFormat="1" applyFont="1" applyFill="1" applyBorder="1" applyAlignment="1">
      <alignment vertical="center"/>
    </xf>
    <xf numFmtId="0" fontId="18" fillId="2" borderId="15" xfId="0" applyFont="1" applyFill="1" applyBorder="1" applyAlignment="1">
      <alignment vertical="center"/>
    </xf>
    <xf numFmtId="0" fontId="20" fillId="2" borderId="15" xfId="0" applyFont="1" applyFill="1" applyBorder="1" applyAlignment="1">
      <alignment vertical="center" wrapText="1"/>
    </xf>
    <xf numFmtId="0" fontId="20" fillId="0" borderId="15" xfId="0" applyFont="1" applyBorder="1" applyAlignment="1">
      <alignment vertical="center" wrapText="1"/>
    </xf>
    <xf numFmtId="0" fontId="52" fillId="42" borderId="15" xfId="57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vertical="center"/>
    </xf>
    <xf numFmtId="0" fontId="51" fillId="0" borderId="15" xfId="0" applyFont="1" applyFill="1" applyBorder="1" applyAlignment="1">
      <alignment vertical="center" wrapText="1"/>
    </xf>
    <xf numFmtId="0" fontId="49" fillId="0" borderId="15" xfId="0" applyFont="1" applyFill="1" applyBorder="1" applyAlignment="1">
      <alignment vertical="center"/>
    </xf>
    <xf numFmtId="0" fontId="49" fillId="0" borderId="15" xfId="0" applyFont="1" applyFill="1" applyBorder="1" applyAlignment="1">
      <alignment vertical="center" wrapText="1"/>
    </xf>
    <xf numFmtId="4" fontId="51" fillId="43" borderId="15" xfId="0" applyNumberFormat="1" applyFont="1" applyFill="1" applyBorder="1" applyAlignment="1">
      <alignment vertical="center"/>
    </xf>
    <xf numFmtId="4" fontId="49" fillId="43" borderId="15" xfId="0" applyNumberFormat="1" applyFont="1" applyFill="1" applyBorder="1" applyAlignment="1">
      <alignment vertical="center"/>
    </xf>
    <xf numFmtId="0" fontId="57" fillId="42" borderId="15" xfId="57" applyFont="1" applyFill="1" applyBorder="1" applyAlignment="1">
      <alignment vertical="center" wrapText="1"/>
    </xf>
    <xf numFmtId="172" fontId="57" fillId="42" borderId="15" xfId="57" applyNumberFormat="1" applyFont="1" applyFill="1" applyBorder="1" applyAlignment="1" applyProtection="1">
      <alignment vertical="center" wrapText="1"/>
      <protection/>
    </xf>
    <xf numFmtId="4" fontId="57" fillId="42" borderId="15" xfId="57" applyNumberFormat="1" applyFont="1" applyFill="1" applyBorder="1" applyAlignment="1" applyProtection="1">
      <alignment vertical="center"/>
      <protection/>
    </xf>
    <xf numFmtId="0" fontId="57" fillId="42" borderId="15" xfId="57" applyFont="1" applyFill="1" applyBorder="1" applyAlignment="1">
      <alignment vertical="center"/>
    </xf>
    <xf numFmtId="4" fontId="57" fillId="43" borderId="15" xfId="57" applyNumberFormat="1" applyFont="1" applyFill="1" applyBorder="1" applyAlignment="1" applyProtection="1">
      <alignment vertical="center"/>
      <protection/>
    </xf>
    <xf numFmtId="0" fontId="58" fillId="42" borderId="15" xfId="0" applyFont="1" applyFill="1" applyBorder="1" applyAlignment="1">
      <alignment vertical="center"/>
    </xf>
    <xf numFmtId="0" fontId="20" fillId="0" borderId="0" xfId="0" applyFont="1" applyFill="1" applyAlignment="1">
      <alignment horizontal="left" vertical="center"/>
    </xf>
    <xf numFmtId="173" fontId="20" fillId="0" borderId="0" xfId="102" applyNumberFormat="1" applyFont="1" applyFill="1" applyBorder="1" applyAlignment="1" applyProtection="1">
      <alignment horizontal="left" vertical="center"/>
      <protection/>
    </xf>
    <xf numFmtId="172" fontId="51" fillId="2" borderId="15" xfId="102" applyFont="1" applyFill="1" applyBorder="1" applyAlignment="1" applyProtection="1">
      <alignment vertical="center"/>
      <protection/>
    </xf>
    <xf numFmtId="172" fontId="51" fillId="0" borderId="15" xfId="102" applyFont="1" applyFill="1" applyBorder="1" applyAlignment="1" applyProtection="1">
      <alignment vertical="center"/>
      <protection/>
    </xf>
    <xf numFmtId="4" fontId="18" fillId="0" borderId="15" xfId="0" applyNumberFormat="1" applyFont="1" applyBorder="1" applyAlignment="1">
      <alignment vertical="center"/>
    </xf>
    <xf numFmtId="4" fontId="20" fillId="0" borderId="15" xfId="0" applyNumberFormat="1" applyFont="1" applyFill="1" applyBorder="1" applyAlignment="1">
      <alignment vertical="center"/>
    </xf>
    <xf numFmtId="0" fontId="50" fillId="0" borderId="15" xfId="0" applyFont="1" applyBorder="1" applyAlignment="1">
      <alignment vertical="center"/>
    </xf>
    <xf numFmtId="4" fontId="18" fillId="2" borderId="15" xfId="0" applyNumberFormat="1" applyFont="1" applyFill="1" applyBorder="1" applyAlignment="1">
      <alignment vertical="center"/>
    </xf>
    <xf numFmtId="0" fontId="0" fillId="0" borderId="0" xfId="0" applyAlignment="1">
      <alignment vertical="center" wrapText="1"/>
    </xf>
    <xf numFmtId="4" fontId="59" fillId="43" borderId="15" xfId="0" applyNumberFormat="1" applyFont="1" applyFill="1" applyBorder="1" applyAlignment="1">
      <alignment vertical="center"/>
    </xf>
    <xf numFmtId="0" fontId="51" fillId="2" borderId="15" xfId="102" applyNumberFormat="1" applyFont="1" applyFill="1" applyBorder="1" applyAlignment="1" applyProtection="1">
      <alignment horizontal="left" vertical="center"/>
      <protection/>
    </xf>
    <xf numFmtId="17" fontId="18" fillId="0" borderId="15" xfId="0" applyNumberFormat="1" applyFont="1" applyFill="1" applyBorder="1" applyAlignment="1">
      <alignment horizontal="left" vertical="center"/>
    </xf>
    <xf numFmtId="0" fontId="20" fillId="44" borderId="15" xfId="0" applyFont="1" applyFill="1" applyBorder="1" applyAlignment="1">
      <alignment horizontal="center" vertical="center" wrapText="1"/>
    </xf>
    <xf numFmtId="0" fontId="18" fillId="44" borderId="15" xfId="0" applyFont="1" applyFill="1" applyBorder="1" applyAlignment="1">
      <alignment horizontal="center" vertical="center" wrapText="1"/>
    </xf>
    <xf numFmtId="0" fontId="18" fillId="44" borderId="15" xfId="0" applyFont="1" applyFill="1" applyBorder="1" applyAlignment="1">
      <alignment vertical="center" wrapText="1"/>
    </xf>
    <xf numFmtId="172" fontId="18" fillId="44" borderId="15" xfId="102" applyFont="1" applyFill="1" applyBorder="1" applyAlignment="1" applyProtection="1">
      <alignment vertical="center" wrapText="1"/>
      <protection/>
    </xf>
    <xf numFmtId="4" fontId="18" fillId="44" borderId="15" xfId="0" applyNumberFormat="1" applyFont="1" applyFill="1" applyBorder="1" applyAlignment="1">
      <alignment vertical="center"/>
    </xf>
    <xf numFmtId="2" fontId="18" fillId="44" borderId="15" xfId="0" applyNumberFormat="1" applyFont="1" applyFill="1" applyBorder="1" applyAlignment="1">
      <alignment vertical="center"/>
    </xf>
    <xf numFmtId="0" fontId="18" fillId="44" borderId="15" xfId="0" applyFont="1" applyFill="1" applyBorder="1" applyAlignment="1">
      <alignment vertical="center"/>
    </xf>
    <xf numFmtId="0" fontId="20" fillId="44" borderId="15" xfId="0" applyFont="1" applyFill="1" applyBorder="1" applyAlignment="1">
      <alignment vertical="center" wrapText="1"/>
    </xf>
    <xf numFmtId="0" fontId="49" fillId="44" borderId="15" xfId="0" applyFont="1" applyFill="1" applyBorder="1" applyAlignment="1">
      <alignment vertical="center" wrapText="1"/>
    </xf>
    <xf numFmtId="4" fontId="49" fillId="44" borderId="15" xfId="0" applyNumberFormat="1" applyFont="1" applyFill="1" applyBorder="1" applyAlignment="1">
      <alignment vertical="center"/>
    </xf>
    <xf numFmtId="4" fontId="20" fillId="44" borderId="15" xfId="0" applyNumberFormat="1" applyFont="1" applyFill="1" applyBorder="1" applyAlignment="1">
      <alignment vertical="center"/>
    </xf>
    <xf numFmtId="0" fontId="20" fillId="45" borderId="15" xfId="0" applyFont="1" applyFill="1" applyBorder="1" applyAlignment="1">
      <alignment horizontal="center" vertical="center" wrapText="1"/>
    </xf>
    <xf numFmtId="0" fontId="18" fillId="45" borderId="15" xfId="0" applyFont="1" applyFill="1" applyBorder="1" applyAlignment="1">
      <alignment horizontal="center" vertical="center" wrapText="1"/>
    </xf>
    <xf numFmtId="0" fontId="18" fillId="45" borderId="15" xfId="0" applyFont="1" applyFill="1" applyBorder="1" applyAlignment="1">
      <alignment vertical="center" wrapText="1"/>
    </xf>
    <xf numFmtId="172" fontId="18" fillId="45" borderId="15" xfId="102" applyFont="1" applyFill="1" applyBorder="1" applyAlignment="1" applyProtection="1">
      <alignment vertical="center" wrapText="1"/>
      <protection/>
    </xf>
    <xf numFmtId="4" fontId="18" fillId="45" borderId="15" xfId="0" applyNumberFormat="1" applyFont="1" applyFill="1" applyBorder="1" applyAlignment="1">
      <alignment vertical="center"/>
    </xf>
    <xf numFmtId="2" fontId="18" fillId="45" borderId="15" xfId="0" applyNumberFormat="1" applyFont="1" applyFill="1" applyBorder="1" applyAlignment="1">
      <alignment vertical="center"/>
    </xf>
    <xf numFmtId="0" fontId="20" fillId="45" borderId="15" xfId="0" applyFont="1" applyFill="1" applyBorder="1" applyAlignment="1">
      <alignment vertical="center" wrapText="1"/>
    </xf>
    <xf numFmtId="0" fontId="49" fillId="45" borderId="15" xfId="0" applyFont="1" applyFill="1" applyBorder="1" applyAlignment="1">
      <alignment vertical="center" wrapText="1"/>
    </xf>
    <xf numFmtId="4" fontId="49" fillId="45" borderId="15" xfId="0" applyNumberFormat="1" applyFont="1" applyFill="1" applyBorder="1" applyAlignment="1">
      <alignment vertical="center"/>
    </xf>
    <xf numFmtId="4" fontId="20" fillId="45" borderId="15" xfId="0" applyNumberFormat="1" applyFont="1" applyFill="1" applyBorder="1" applyAlignment="1">
      <alignment vertical="center"/>
    </xf>
    <xf numFmtId="0" fontId="18" fillId="45" borderId="15" xfId="0" applyFont="1" applyFill="1" applyBorder="1" applyAlignment="1">
      <alignment vertical="center"/>
    </xf>
    <xf numFmtId="0" fontId="20" fillId="46" borderId="15" xfId="0" applyFont="1" applyFill="1" applyBorder="1" applyAlignment="1">
      <alignment horizontal="center" vertical="center" wrapText="1"/>
    </xf>
    <xf numFmtId="0" fontId="18" fillId="46" borderId="15" xfId="0" applyFont="1" applyFill="1" applyBorder="1" applyAlignment="1">
      <alignment horizontal="center" vertical="center" wrapText="1"/>
    </xf>
    <xf numFmtId="0" fontId="18" fillId="46" borderId="15" xfId="0" applyFont="1" applyFill="1" applyBorder="1" applyAlignment="1">
      <alignment horizontal="left" vertical="center" wrapText="1"/>
    </xf>
    <xf numFmtId="172" fontId="18" fillId="46" borderId="15" xfId="102" applyFont="1" applyFill="1" applyBorder="1" applyAlignment="1" applyProtection="1">
      <alignment horizontal="center" vertical="center" wrapText="1"/>
      <protection/>
    </xf>
    <xf numFmtId="0" fontId="0" fillId="46" borderId="15" xfId="0" applyFill="1" applyBorder="1" applyAlignment="1">
      <alignment vertical="center"/>
    </xf>
    <xf numFmtId="2" fontId="18" fillId="46" borderId="15" xfId="0" applyNumberFormat="1" applyFont="1" applyFill="1" applyBorder="1" applyAlignment="1">
      <alignment vertical="center"/>
    </xf>
    <xf numFmtId="0" fontId="18" fillId="46" borderId="15" xfId="0" applyFont="1" applyFill="1" applyBorder="1" applyAlignment="1">
      <alignment vertical="center"/>
    </xf>
    <xf numFmtId="0" fontId="20" fillId="46" borderId="15" xfId="0" applyFont="1" applyFill="1" applyBorder="1" applyAlignment="1">
      <alignment vertical="center"/>
    </xf>
    <xf numFmtId="0" fontId="49" fillId="46" borderId="15" xfId="0" applyFont="1" applyFill="1" applyBorder="1" applyAlignment="1">
      <alignment vertical="center" wrapText="1"/>
    </xf>
    <xf numFmtId="4" fontId="49" fillId="46" borderId="15" xfId="0" applyNumberFormat="1" applyFont="1" applyFill="1" applyBorder="1" applyAlignment="1">
      <alignment vertical="center"/>
    </xf>
    <xf numFmtId="4" fontId="20" fillId="46" borderId="15" xfId="0" applyNumberFormat="1" applyFont="1" applyFill="1" applyBorder="1" applyAlignment="1">
      <alignment vertical="center"/>
    </xf>
    <xf numFmtId="0" fontId="49" fillId="46" borderId="15" xfId="0" applyFont="1" applyFill="1" applyBorder="1" applyAlignment="1">
      <alignment horizontal="center" vertical="center" wrapText="1"/>
    </xf>
    <xf numFmtId="0" fontId="20" fillId="46" borderId="15" xfId="0" applyFont="1" applyFill="1" applyBorder="1" applyAlignment="1">
      <alignment vertical="center" wrapText="1"/>
    </xf>
    <xf numFmtId="0" fontId="51" fillId="45" borderId="15" xfId="0" applyFont="1" applyFill="1" applyBorder="1" applyAlignment="1">
      <alignment vertical="center" wrapText="1"/>
    </xf>
    <xf numFmtId="0" fontId="50" fillId="45" borderId="15" xfId="0" applyFont="1" applyFill="1" applyBorder="1" applyAlignment="1">
      <alignment vertical="center"/>
    </xf>
    <xf numFmtId="0" fontId="18" fillId="45" borderId="15" xfId="0" applyFont="1" applyFill="1" applyBorder="1" applyAlignment="1">
      <alignment horizontal="left" vertical="center" wrapText="1"/>
    </xf>
    <xf numFmtId="172" fontId="18" fillId="45" borderId="15" xfId="102" applyFont="1" applyFill="1" applyBorder="1" applyAlignment="1" applyProtection="1">
      <alignment horizontal="center" vertical="center" wrapText="1"/>
      <protection/>
    </xf>
    <xf numFmtId="0" fontId="0" fillId="45" borderId="15" xfId="0" applyFill="1" applyBorder="1" applyAlignment="1">
      <alignment vertical="center"/>
    </xf>
    <xf numFmtId="0" fontId="49" fillId="45" borderId="15" xfId="0" applyFont="1" applyFill="1" applyBorder="1" applyAlignment="1">
      <alignment horizontal="center" vertical="center" wrapText="1"/>
    </xf>
    <xf numFmtId="0" fontId="18" fillId="46" borderId="15" xfId="0" applyFont="1" applyFill="1" applyBorder="1" applyAlignment="1">
      <alignment vertical="center" wrapText="1"/>
    </xf>
    <xf numFmtId="4" fontId="18" fillId="46" borderId="15" xfId="0" applyNumberFormat="1" applyFont="1" applyFill="1" applyBorder="1" applyAlignment="1">
      <alignment vertical="center"/>
    </xf>
    <xf numFmtId="172" fontId="18" fillId="46" borderId="15" xfId="102" applyFont="1" applyFill="1" applyBorder="1" applyAlignment="1" applyProtection="1">
      <alignment vertical="center" wrapText="1"/>
      <protection/>
    </xf>
    <xf numFmtId="0" fontId="18" fillId="46" borderId="0" xfId="0" applyFont="1" applyFill="1" applyAlignment="1">
      <alignment vertical="center"/>
    </xf>
    <xf numFmtId="172" fontId="49" fillId="46" borderId="15" xfId="102" applyFont="1" applyFill="1" applyBorder="1" applyAlignment="1" applyProtection="1">
      <alignment vertical="center" wrapText="1"/>
      <protection/>
    </xf>
    <xf numFmtId="172" fontId="49" fillId="45" borderId="15" xfId="102" applyFont="1" applyFill="1" applyBorder="1" applyAlignment="1" applyProtection="1">
      <alignment vertical="center" wrapText="1"/>
      <protection/>
    </xf>
    <xf numFmtId="172" fontId="51" fillId="46" borderId="15" xfId="102" applyFont="1" applyFill="1" applyBorder="1" applyAlignment="1" applyProtection="1">
      <alignment vertical="center"/>
      <protection/>
    </xf>
    <xf numFmtId="17" fontId="18" fillId="46" borderId="15" xfId="0" applyNumberFormat="1" applyFont="1" applyFill="1" applyBorder="1" applyAlignment="1">
      <alignment horizontal="left" vertical="center"/>
    </xf>
    <xf numFmtId="4" fontId="49" fillId="47" borderId="15" xfId="0" applyNumberFormat="1" applyFont="1" applyFill="1" applyBorder="1" applyAlignment="1">
      <alignment vertical="center"/>
    </xf>
    <xf numFmtId="172" fontId="51" fillId="45" borderId="15" xfId="102" applyFont="1" applyFill="1" applyBorder="1" applyAlignment="1" applyProtection="1">
      <alignment vertical="center"/>
      <protection/>
    </xf>
    <xf numFmtId="17" fontId="18" fillId="45" borderId="15" xfId="0" applyNumberFormat="1" applyFont="1" applyFill="1" applyBorder="1" applyAlignment="1">
      <alignment horizontal="left" vertical="center"/>
    </xf>
    <xf numFmtId="0" fontId="51" fillId="45" borderId="15" xfId="102" applyNumberFormat="1" applyFont="1" applyFill="1" applyBorder="1" applyAlignment="1" applyProtection="1">
      <alignment horizontal="left" vertical="center"/>
      <protection/>
    </xf>
    <xf numFmtId="0" fontId="51" fillId="45" borderId="15" xfId="0" applyFont="1" applyFill="1" applyBorder="1" applyAlignment="1">
      <alignment vertical="center"/>
    </xf>
    <xf numFmtId="0" fontId="49" fillId="45" borderId="15" xfId="0" applyFont="1" applyFill="1" applyBorder="1" applyAlignment="1">
      <alignment vertical="center"/>
    </xf>
    <xf numFmtId="0" fontId="28" fillId="43" borderId="15" xfId="0" applyFont="1" applyFill="1" applyBorder="1" applyAlignment="1">
      <alignment horizontal="center" vertical="center" wrapText="1"/>
    </xf>
    <xf numFmtId="0" fontId="28" fillId="43" borderId="15" xfId="0" applyFont="1" applyFill="1" applyBorder="1" applyAlignment="1">
      <alignment horizontal="center" vertical="center"/>
    </xf>
    <xf numFmtId="172" fontId="28" fillId="48" borderId="15" xfId="102" applyFont="1" applyFill="1" applyBorder="1" applyAlignment="1" applyProtection="1">
      <alignment horizontal="center" vertical="center" wrapText="1"/>
      <protection/>
    </xf>
    <xf numFmtId="4" fontId="28" fillId="48" borderId="15" xfId="102" applyNumberFormat="1" applyFont="1" applyFill="1" applyBorder="1" applyAlignment="1" applyProtection="1">
      <alignment horizontal="center" vertical="center" wrapText="1"/>
      <protection/>
    </xf>
    <xf numFmtId="172" fontId="28" fillId="49" borderId="15" xfId="102" applyFont="1" applyFill="1" applyBorder="1" applyAlignment="1" applyProtection="1">
      <alignment horizontal="center" vertical="center"/>
      <protection/>
    </xf>
    <xf numFmtId="0" fontId="28" fillId="50" borderId="15" xfId="0" applyFont="1" applyFill="1" applyBorder="1" applyAlignment="1">
      <alignment horizontal="center" vertical="center"/>
    </xf>
    <xf numFmtId="0" fontId="28" fillId="43" borderId="15" xfId="0" applyFont="1" applyFill="1" applyBorder="1" applyAlignment="1">
      <alignment vertical="center" wrapText="1"/>
    </xf>
    <xf numFmtId="4" fontId="28" fillId="43" borderId="15" xfId="0" applyNumberFormat="1" applyFont="1" applyFill="1" applyBorder="1" applyAlignment="1">
      <alignment horizontal="center" vertical="center" wrapText="1"/>
    </xf>
    <xf numFmtId="4" fontId="28" fillId="50" borderId="15" xfId="0" applyNumberFormat="1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vertical="center" wrapText="1"/>
    </xf>
    <xf numFmtId="4" fontId="21" fillId="18" borderId="13" xfId="0" applyNumberFormat="1" applyFont="1" applyFill="1" applyBorder="1" applyAlignment="1">
      <alignment horizontal="center" vertical="center"/>
    </xf>
    <xf numFmtId="4" fontId="21" fillId="16" borderId="13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/>
    </xf>
    <xf numFmtId="172" fontId="20" fillId="16" borderId="13" xfId="102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left" vertical="center"/>
    </xf>
    <xf numFmtId="173" fontId="20" fillId="0" borderId="0" xfId="102" applyNumberFormat="1" applyFont="1" applyFill="1" applyBorder="1" applyAlignment="1" applyProtection="1">
      <alignment horizontal="center" vertical="center" wrapText="1"/>
      <protection/>
    </xf>
    <xf numFmtId="0" fontId="26" fillId="0" borderId="0" xfId="86" applyFont="1" applyAlignment="1">
      <alignment horizontal="center" vertical="center"/>
      <protection/>
    </xf>
    <xf numFmtId="0" fontId="26" fillId="0" borderId="17" xfId="86" applyFont="1" applyBorder="1" applyAlignment="1">
      <alignment horizontal="center" vertical="center"/>
      <protection/>
    </xf>
    <xf numFmtId="173" fontId="23" fillId="0" borderId="0" xfId="102" applyNumberFormat="1" applyFont="1" applyFill="1" applyBorder="1" applyAlignment="1" applyProtection="1">
      <alignment horizontal="center" vertical="center"/>
      <protection/>
    </xf>
    <xf numFmtId="0" fontId="25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Note" xfId="87"/>
    <cellStyle name="Obično 2" xfId="88"/>
    <cellStyle name="Output" xfId="89"/>
    <cellStyle name="Percent" xfId="90"/>
    <cellStyle name="Povezana ćelija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zoomScalePageLayoutView="0" workbookViewId="0" topLeftCell="A7">
      <selection activeCell="E26" sqref="E26"/>
    </sheetView>
  </sheetViews>
  <sheetFormatPr defaultColWidth="9.140625" defaultRowHeight="12.75"/>
  <cols>
    <col min="1" max="1" width="4.7109375" style="1" customWidth="1"/>
    <col min="2" max="2" width="6.7109375" style="1" customWidth="1"/>
    <col min="3" max="3" width="13.57421875" style="1" customWidth="1"/>
    <col min="4" max="4" width="19.8515625" style="2" customWidth="1"/>
    <col min="5" max="5" width="18.421875" style="3" customWidth="1"/>
    <col min="6" max="7" width="17.7109375" style="3" customWidth="1"/>
    <col min="8" max="16384" width="9.140625" style="1" customWidth="1"/>
  </cols>
  <sheetData>
    <row r="2" spans="4:7" s="4" customFormat="1" ht="15" customHeight="1">
      <c r="D2" s="2"/>
      <c r="E2" s="5"/>
      <c r="F2" s="5"/>
      <c r="G2" s="5"/>
    </row>
    <row r="3" spans="1:7" s="4" customFormat="1" ht="21" customHeight="1">
      <c r="A3" s="217"/>
      <c r="B3" s="218"/>
      <c r="C3" s="219"/>
      <c r="D3" s="220"/>
      <c r="E3" s="215"/>
      <c r="F3" s="216"/>
      <c r="G3" s="216"/>
    </row>
    <row r="4" spans="1:7" s="4" customFormat="1" ht="26.25" customHeight="1">
      <c r="A4" s="217"/>
      <c r="B4" s="218"/>
      <c r="C4" s="219"/>
      <c r="D4" s="220"/>
      <c r="E4" s="215"/>
      <c r="F4" s="216"/>
      <c r="G4" s="216"/>
    </row>
    <row r="5" spans="1:7" s="10" customFormat="1" ht="21" customHeight="1">
      <c r="A5" s="6"/>
      <c r="B5" s="6"/>
      <c r="C5" s="7"/>
      <c r="D5" s="8"/>
      <c r="E5" s="9"/>
      <c r="F5" s="9"/>
      <c r="G5" s="9"/>
    </row>
    <row r="6" spans="1:7" s="10" customFormat="1" ht="21" customHeight="1">
      <c r="A6" s="6"/>
      <c r="B6" s="6"/>
      <c r="C6" s="11"/>
      <c r="D6" s="8"/>
      <c r="E6" s="9"/>
      <c r="F6" s="9"/>
      <c r="G6" s="9"/>
    </row>
    <row r="7" spans="1:7" s="10" customFormat="1" ht="21" customHeight="1">
      <c r="A7" s="6"/>
      <c r="B7" s="6"/>
      <c r="C7" s="7"/>
      <c r="D7" s="8"/>
      <c r="E7" s="9"/>
      <c r="F7" s="9"/>
      <c r="G7" s="9"/>
    </row>
    <row r="8" spans="1:7" s="10" customFormat="1" ht="21" customHeight="1">
      <c r="A8" s="6"/>
      <c r="B8" s="6"/>
      <c r="C8" s="11"/>
      <c r="D8" s="8"/>
      <c r="E8" s="9"/>
      <c r="F8" s="9"/>
      <c r="G8" s="9"/>
    </row>
    <row r="9" spans="1:7" ht="21" customHeight="1">
      <c r="A9" s="6"/>
      <c r="B9" s="6"/>
      <c r="C9" s="12"/>
      <c r="D9" s="8"/>
      <c r="E9" s="9"/>
      <c r="F9" s="13"/>
      <c r="G9" s="13"/>
    </row>
    <row r="10" spans="1:7" ht="21" customHeight="1">
      <c r="A10" s="6"/>
      <c r="B10" s="6"/>
      <c r="C10" s="12"/>
      <c r="D10" s="8"/>
      <c r="E10" s="9"/>
      <c r="F10" s="13"/>
      <c r="G10" s="13"/>
    </row>
    <row r="11" spans="1:7" ht="21" customHeight="1">
      <c r="A11" s="6"/>
      <c r="B11" s="6"/>
      <c r="C11" s="12"/>
      <c r="D11" s="8"/>
      <c r="E11" s="9"/>
      <c r="F11" s="13"/>
      <c r="G11" s="13"/>
    </row>
    <row r="12" spans="1:7" ht="21" customHeight="1">
      <c r="A12" s="6"/>
      <c r="B12" s="6"/>
      <c r="C12" s="12"/>
      <c r="D12" s="8"/>
      <c r="E12" s="9"/>
      <c r="F12" s="13"/>
      <c r="G12" s="13"/>
    </row>
    <row r="13" spans="1:7" ht="21" customHeight="1">
      <c r="A13" s="6"/>
      <c r="B13" s="6"/>
      <c r="C13" s="11"/>
      <c r="D13" s="8"/>
      <c r="E13" s="9"/>
      <c r="F13" s="13"/>
      <c r="G13" s="13"/>
    </row>
    <row r="14" spans="1:7" ht="21" customHeight="1">
      <c r="A14" s="6"/>
      <c r="B14" s="14"/>
      <c r="C14" s="11"/>
      <c r="D14" s="8"/>
      <c r="E14" s="9"/>
      <c r="F14" s="13"/>
      <c r="G14" s="13"/>
    </row>
    <row r="15" spans="2:7" s="15" customFormat="1" ht="21" customHeight="1">
      <c r="B15" s="16"/>
      <c r="C15" s="17"/>
      <c r="D15" s="8"/>
      <c r="E15" s="18"/>
      <c r="F15" s="18"/>
      <c r="G15" s="18"/>
    </row>
    <row r="16" spans="2:7" s="19" customFormat="1" ht="12.75" customHeight="1">
      <c r="B16" s="20"/>
      <c r="C16" s="21"/>
      <c r="D16" s="22"/>
      <c r="E16" s="23"/>
      <c r="F16" s="23"/>
      <c r="G16" s="23"/>
    </row>
    <row r="17" spans="2:4" s="5" customFormat="1" ht="12.75" customHeight="1">
      <c r="B17" s="24"/>
      <c r="D17" s="25"/>
    </row>
    <row r="18" spans="2:4" s="5" customFormat="1" ht="12.75" customHeight="1">
      <c r="B18" s="24"/>
      <c r="D18" s="25"/>
    </row>
    <row r="19" spans="2:4" s="23" customFormat="1" ht="12.75" customHeight="1">
      <c r="B19" s="26"/>
      <c r="D19" s="27"/>
    </row>
    <row r="20" spans="2:4" s="23" customFormat="1" ht="12.75" customHeight="1">
      <c r="B20" s="26"/>
      <c r="C20" s="28"/>
      <c r="D20" s="27"/>
    </row>
    <row r="21" spans="2:4" s="23" customFormat="1" ht="12.75" customHeight="1">
      <c r="B21" s="26"/>
      <c r="C21" s="28"/>
      <c r="D21" s="2"/>
    </row>
    <row r="22" spans="2:4" s="23" customFormat="1" ht="12.75" customHeight="1">
      <c r="B22" s="26"/>
      <c r="C22" s="29"/>
      <c r="D22" s="2"/>
    </row>
    <row r="23" spans="2:4" s="23" customFormat="1" ht="12.75" customHeight="1">
      <c r="B23" s="26"/>
      <c r="C23" s="29" t="s">
        <v>0</v>
      </c>
      <c r="D23" s="2"/>
    </row>
    <row r="24" spans="3:4" s="3" customFormat="1" ht="12.75" customHeight="1">
      <c r="C24" s="30" t="s">
        <v>1</v>
      </c>
      <c r="D24" s="31"/>
    </row>
    <row r="25" s="3" customFormat="1" ht="12.75" customHeight="1">
      <c r="D25" s="2"/>
    </row>
    <row r="26" ht="12.75" customHeight="1"/>
    <row r="27" ht="12.75" customHeight="1"/>
    <row r="28" ht="12.75" customHeight="1"/>
    <row r="29" ht="12.75" customHeight="1"/>
  </sheetData>
  <sheetProtection/>
  <mergeCells count="7">
    <mergeCell ref="E3:E4"/>
    <mergeCell ref="F3:F4"/>
    <mergeCell ref="G3:G4"/>
    <mergeCell ref="A3:A4"/>
    <mergeCell ref="B3:B4"/>
    <mergeCell ref="C3:C4"/>
    <mergeCell ref="D3:D4"/>
  </mergeCells>
  <printOptions horizontalCentered="1"/>
  <pageMargins left="0" right="0" top="0.5909722222222222" bottom="0.5902777777777778" header="0.31527777777777777" footer="0.5118055555555555"/>
  <pageSetup horizontalDpi="300" verticalDpi="300" orientation="landscape" paperSize="9" r:id="rId1"/>
  <headerFooter alignWithMargins="0">
    <oddHeader>&amp;LDV MASLAČAK&amp;CPRIHODI 2010&amp;R&amp;A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3"/>
  <sheetViews>
    <sheetView tabSelected="1" zoomScalePageLayoutView="0" workbookViewId="0" topLeftCell="A143">
      <selection activeCell="N148" sqref="N148"/>
    </sheetView>
  </sheetViews>
  <sheetFormatPr defaultColWidth="3.28125" defaultRowHeight="12.75"/>
  <cols>
    <col min="1" max="1" width="3.7109375" style="32" customWidth="1"/>
    <col min="2" max="2" width="5.57421875" style="32" customWidth="1"/>
    <col min="3" max="3" width="24.00390625" style="4" customWidth="1"/>
    <col min="4" max="4" width="21.00390625" style="92" customWidth="1"/>
    <col min="5" max="5" width="0" style="3" hidden="1" customWidth="1"/>
    <col min="6" max="12" width="0" style="4" hidden="1" customWidth="1"/>
    <col min="13" max="13" width="14.140625" style="4" customWidth="1"/>
    <col min="14" max="14" width="11.28125" style="89" customWidth="1"/>
    <col min="15" max="16" width="11.28125" style="4" customWidth="1"/>
    <col min="17" max="17" width="11.140625" style="4" hidden="1" customWidth="1"/>
    <col min="18" max="18" width="11.7109375" style="5" hidden="1" customWidth="1"/>
    <col min="19" max="19" width="17.140625" style="4" customWidth="1"/>
    <col min="20" max="20" width="13.421875" style="4" customWidth="1"/>
    <col min="21" max="21" width="15.8515625" style="4" customWidth="1"/>
    <col min="22" max="22" width="10.7109375" style="4" customWidth="1"/>
    <col min="23" max="16384" width="3.28125" style="4" customWidth="1"/>
  </cols>
  <sheetData>
    <row r="1" spans="1:4" ht="12">
      <c r="A1" s="222" t="s">
        <v>140</v>
      </c>
      <c r="B1" s="222"/>
      <c r="C1" s="222"/>
      <c r="D1" s="91"/>
    </row>
    <row r="2" spans="1:4" ht="15.75" customHeight="1">
      <c r="A2" s="138" t="s">
        <v>141</v>
      </c>
      <c r="B2" s="138"/>
      <c r="C2" s="138"/>
      <c r="D2" s="91"/>
    </row>
    <row r="3" spans="1:3" ht="15.75" customHeight="1">
      <c r="A3" s="139" t="s">
        <v>142</v>
      </c>
      <c r="B3" s="139"/>
      <c r="C3" s="139"/>
    </row>
    <row r="4" spans="1:3" ht="15.75" customHeight="1">
      <c r="A4" s="221" t="s">
        <v>362</v>
      </c>
      <c r="B4" s="221"/>
      <c r="C4" s="221"/>
    </row>
    <row r="5" spans="1:18" s="88" customFormat="1" ht="15.75" customHeight="1">
      <c r="A5" s="222" t="s">
        <v>363</v>
      </c>
      <c r="B5" s="222"/>
      <c r="C5" s="222"/>
      <c r="D5" s="92"/>
      <c r="E5" s="3"/>
      <c r="F5" s="4"/>
      <c r="G5" s="4"/>
      <c r="H5" s="4"/>
      <c r="I5" s="4"/>
      <c r="J5" s="4"/>
      <c r="K5" s="4"/>
      <c r="L5" s="4"/>
      <c r="M5" s="4"/>
      <c r="N5" s="89"/>
      <c r="O5" s="4"/>
      <c r="P5" s="4"/>
      <c r="Q5" s="4"/>
      <c r="R5" s="5"/>
    </row>
    <row r="6" spans="1:18" s="88" customFormat="1" ht="15.75" customHeight="1">
      <c r="A6" s="138" t="s">
        <v>467</v>
      </c>
      <c r="B6" s="138"/>
      <c r="C6" s="138"/>
      <c r="D6" s="92"/>
      <c r="E6" s="3"/>
      <c r="F6" s="4"/>
      <c r="G6" s="4"/>
      <c r="H6" s="4"/>
      <c r="I6" s="4"/>
      <c r="J6" s="4"/>
      <c r="K6" s="4"/>
      <c r="L6" s="4"/>
      <c r="M6" s="4"/>
      <c r="N6" s="89"/>
      <c r="O6" s="4"/>
      <c r="P6" s="4"/>
      <c r="Q6" s="4"/>
      <c r="R6" s="5"/>
    </row>
    <row r="7" s="36" customFormat="1" ht="18" customHeight="1">
      <c r="A7" s="36" t="s">
        <v>367</v>
      </c>
    </row>
    <row r="8" spans="4:18" s="36" customFormat="1" ht="28.5" customHeight="1">
      <c r="D8" s="92"/>
      <c r="E8" s="35"/>
      <c r="N8" s="90"/>
      <c r="R8" s="35"/>
    </row>
    <row r="9" spans="1:18" s="36" customFormat="1" ht="12">
      <c r="A9" s="34"/>
      <c r="B9" s="34"/>
      <c r="C9" s="33"/>
      <c r="D9" s="92"/>
      <c r="E9" s="35"/>
      <c r="N9" s="90"/>
      <c r="R9" s="35"/>
    </row>
    <row r="10" spans="1:21" s="36" customFormat="1" ht="23.25" customHeight="1">
      <c r="A10" s="226" t="s">
        <v>479</v>
      </c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</row>
    <row r="11" spans="1:20" s="36" customFormat="1" ht="48.75" customHeight="1">
      <c r="A11" s="223" t="s">
        <v>488</v>
      </c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</row>
    <row r="12" spans="1:20" s="36" customFormat="1" ht="31.5" customHeight="1">
      <c r="A12" s="224" t="s">
        <v>478</v>
      </c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</row>
    <row r="13" spans="1:20" ht="39" customHeight="1">
      <c r="A13" s="225" t="s">
        <v>477</v>
      </c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</row>
    <row r="14" spans="1:21" s="89" customFormat="1" ht="50.25" customHeight="1">
      <c r="A14" s="205" t="s">
        <v>2</v>
      </c>
      <c r="B14" s="205" t="s">
        <v>3</v>
      </c>
      <c r="C14" s="206" t="s">
        <v>4</v>
      </c>
      <c r="D14" s="207" t="s">
        <v>151</v>
      </c>
      <c r="E14" s="208" t="s">
        <v>5</v>
      </c>
      <c r="F14" s="209" t="s">
        <v>6</v>
      </c>
      <c r="G14" s="209" t="s">
        <v>7</v>
      </c>
      <c r="H14" s="210" t="s">
        <v>8</v>
      </c>
      <c r="I14" s="210" t="s">
        <v>9</v>
      </c>
      <c r="J14" s="211" t="s">
        <v>10</v>
      </c>
      <c r="K14" s="206" t="s">
        <v>11</v>
      </c>
      <c r="L14" s="205" t="s">
        <v>12</v>
      </c>
      <c r="M14" s="205" t="s">
        <v>148</v>
      </c>
      <c r="N14" s="205" t="s">
        <v>152</v>
      </c>
      <c r="O14" s="212" t="s">
        <v>358</v>
      </c>
      <c r="P14" s="212" t="s">
        <v>487</v>
      </c>
      <c r="Q14" s="209" t="s">
        <v>115</v>
      </c>
      <c r="R14" s="213" t="s">
        <v>357</v>
      </c>
      <c r="S14" s="205" t="s">
        <v>12</v>
      </c>
      <c r="T14" s="211" t="s">
        <v>161</v>
      </c>
      <c r="U14" s="214" t="s">
        <v>368</v>
      </c>
    </row>
    <row r="15" spans="1:21" ht="24.75" customHeight="1">
      <c r="A15" s="93" t="s">
        <v>252</v>
      </c>
      <c r="B15" s="93"/>
      <c r="C15" s="94" t="s">
        <v>13</v>
      </c>
      <c r="D15" s="97"/>
      <c r="E15" s="98"/>
      <c r="F15" s="99"/>
      <c r="G15" s="99"/>
      <c r="H15" s="100"/>
      <c r="I15" s="100"/>
      <c r="J15" s="95"/>
      <c r="K15" s="101"/>
      <c r="L15" s="95"/>
      <c r="M15" s="95"/>
      <c r="N15" s="127"/>
      <c r="O15" s="130"/>
      <c r="P15" s="130"/>
      <c r="Q15" s="102"/>
      <c r="R15" s="102"/>
      <c r="S15" s="93"/>
      <c r="T15" s="103"/>
      <c r="U15" s="103"/>
    </row>
    <row r="16" spans="1:21" ht="24" customHeight="1">
      <c r="A16" s="93" t="s">
        <v>253</v>
      </c>
      <c r="B16" s="104">
        <v>32131</v>
      </c>
      <c r="C16" s="105" t="s">
        <v>14</v>
      </c>
      <c r="D16" s="106" t="s">
        <v>15</v>
      </c>
      <c r="E16" s="142">
        <v>8000</v>
      </c>
      <c r="F16" s="107">
        <v>12250</v>
      </c>
      <c r="G16" s="107">
        <v>12600</v>
      </c>
      <c r="H16" s="107">
        <v>7000</v>
      </c>
      <c r="I16" s="107">
        <v>7000</v>
      </c>
      <c r="J16" s="142">
        <v>8000</v>
      </c>
      <c r="K16" s="108">
        <v>0</v>
      </c>
      <c r="L16" s="103"/>
      <c r="M16" s="126" t="s">
        <v>153</v>
      </c>
      <c r="N16" s="128" t="s">
        <v>385</v>
      </c>
      <c r="O16" s="131">
        <v>6000</v>
      </c>
      <c r="P16" s="131">
        <v>61200</v>
      </c>
      <c r="Q16" s="107">
        <f>O16*20/100</f>
        <v>1200</v>
      </c>
      <c r="R16" s="143">
        <f>SUM(O16-Q16)</f>
        <v>4800</v>
      </c>
      <c r="S16" s="103" t="s">
        <v>159</v>
      </c>
      <c r="T16" s="103" t="s">
        <v>160</v>
      </c>
      <c r="U16" s="103" t="s">
        <v>369</v>
      </c>
    </row>
    <row r="17" spans="1:22" ht="24" customHeight="1">
      <c r="A17" s="93" t="s">
        <v>254</v>
      </c>
      <c r="B17" s="104">
        <v>32132</v>
      </c>
      <c r="C17" s="105" t="s">
        <v>16</v>
      </c>
      <c r="D17" s="106" t="s">
        <v>15</v>
      </c>
      <c r="E17" s="142">
        <v>3000</v>
      </c>
      <c r="F17" s="107">
        <v>4100</v>
      </c>
      <c r="G17" s="107">
        <v>4200</v>
      </c>
      <c r="H17" s="107">
        <v>3000</v>
      </c>
      <c r="I17" s="107">
        <v>2000</v>
      </c>
      <c r="J17" s="107">
        <v>3000</v>
      </c>
      <c r="K17" s="108"/>
      <c r="L17" s="103"/>
      <c r="M17" s="126" t="s">
        <v>153</v>
      </c>
      <c r="N17" s="128" t="s">
        <v>386</v>
      </c>
      <c r="O17" s="131">
        <v>3000</v>
      </c>
      <c r="P17" s="131">
        <v>600</v>
      </c>
      <c r="Q17" s="107">
        <f aca="true" t="shared" si="0" ref="Q17:Q113">O17*20/100</f>
        <v>600</v>
      </c>
      <c r="R17" s="143">
        <f aca="true" t="shared" si="1" ref="R17:R113">SUM(O17-Q17)</f>
        <v>2400</v>
      </c>
      <c r="S17" s="103" t="s">
        <v>159</v>
      </c>
      <c r="T17" s="103" t="s">
        <v>160</v>
      </c>
      <c r="U17" s="103" t="s">
        <v>369</v>
      </c>
      <c r="V17" s="4">
        <v>1</v>
      </c>
    </row>
    <row r="18" spans="1:21" ht="24" customHeight="1">
      <c r="A18" s="161"/>
      <c r="B18" s="162"/>
      <c r="C18" s="163"/>
      <c r="D18" s="164"/>
      <c r="E18" s="165"/>
      <c r="F18" s="166"/>
      <c r="G18" s="166"/>
      <c r="H18" s="166"/>
      <c r="I18" s="166"/>
      <c r="J18" s="166"/>
      <c r="K18" s="165"/>
      <c r="L18" s="171"/>
      <c r="M18" s="203"/>
      <c r="N18" s="204"/>
      <c r="O18" s="169">
        <f>SUM(O16:O17)</f>
        <v>9000</v>
      </c>
      <c r="P18" s="169">
        <f>SUM(P16:P17)</f>
        <v>61800</v>
      </c>
      <c r="Q18" s="166"/>
      <c r="R18" s="170"/>
      <c r="S18" s="171"/>
      <c r="T18" s="171"/>
      <c r="U18" s="171"/>
    </row>
    <row r="19" spans="1:21" ht="24.75" customHeight="1">
      <c r="A19" s="93" t="s">
        <v>255</v>
      </c>
      <c r="B19" s="104"/>
      <c r="C19" s="109" t="s">
        <v>135</v>
      </c>
      <c r="D19" s="110"/>
      <c r="E19" s="102"/>
      <c r="F19" s="111"/>
      <c r="G19" s="111"/>
      <c r="H19" s="111"/>
      <c r="I19" s="111"/>
      <c r="J19" s="101"/>
      <c r="K19" s="101"/>
      <c r="L19" s="101"/>
      <c r="M19" s="126"/>
      <c r="N19" s="128"/>
      <c r="O19" s="130"/>
      <c r="P19" s="130"/>
      <c r="Q19" s="107"/>
      <c r="R19" s="143"/>
      <c r="S19" s="103"/>
      <c r="T19" s="103"/>
      <c r="U19" s="103"/>
    </row>
    <row r="20" spans="1:25" ht="28.5" customHeight="1">
      <c r="A20" s="93" t="s">
        <v>256</v>
      </c>
      <c r="B20" s="104">
        <v>322110</v>
      </c>
      <c r="C20" s="105" t="s">
        <v>17</v>
      </c>
      <c r="D20" s="106" t="s">
        <v>18</v>
      </c>
      <c r="E20" s="142">
        <v>24000</v>
      </c>
      <c r="F20" s="107">
        <v>25500</v>
      </c>
      <c r="G20" s="107">
        <v>26200</v>
      </c>
      <c r="H20" s="107">
        <v>15000</v>
      </c>
      <c r="I20" s="107">
        <v>16000</v>
      </c>
      <c r="J20" s="108">
        <v>21400</v>
      </c>
      <c r="K20" s="108">
        <v>2600</v>
      </c>
      <c r="L20" s="96" t="s">
        <v>19</v>
      </c>
      <c r="M20" s="127" t="s">
        <v>149</v>
      </c>
      <c r="N20" s="129" t="s">
        <v>387</v>
      </c>
      <c r="O20" s="131">
        <v>10000</v>
      </c>
      <c r="P20" s="131">
        <v>10000</v>
      </c>
      <c r="Q20" s="107">
        <f t="shared" si="0"/>
        <v>2000</v>
      </c>
      <c r="R20" s="143">
        <f t="shared" si="1"/>
        <v>8000</v>
      </c>
      <c r="S20" s="103" t="s">
        <v>159</v>
      </c>
      <c r="T20" s="103" t="s">
        <v>166</v>
      </c>
      <c r="U20" s="103" t="s">
        <v>369</v>
      </c>
      <c r="Y20" s="5"/>
    </row>
    <row r="21" spans="1:25" ht="37.5" customHeight="1">
      <c r="A21" s="93" t="s">
        <v>257</v>
      </c>
      <c r="B21" s="104">
        <v>322113</v>
      </c>
      <c r="C21" s="105"/>
      <c r="D21" s="106" t="s">
        <v>212</v>
      </c>
      <c r="E21" s="142"/>
      <c r="F21" s="107"/>
      <c r="G21" s="107"/>
      <c r="H21" s="107"/>
      <c r="I21" s="107"/>
      <c r="J21" s="108"/>
      <c r="K21" s="108"/>
      <c r="L21" s="96"/>
      <c r="M21" s="127" t="s">
        <v>223</v>
      </c>
      <c r="N21" s="129" t="s">
        <v>388</v>
      </c>
      <c r="O21" s="131">
        <v>5000</v>
      </c>
      <c r="P21" s="131">
        <v>5000</v>
      </c>
      <c r="Q21" s="107">
        <f t="shared" si="0"/>
        <v>1000</v>
      </c>
      <c r="R21" s="143">
        <f t="shared" si="1"/>
        <v>4000</v>
      </c>
      <c r="S21" s="103" t="s">
        <v>159</v>
      </c>
      <c r="T21" s="103" t="s">
        <v>166</v>
      </c>
      <c r="U21" s="103" t="s">
        <v>369</v>
      </c>
      <c r="Y21" s="5"/>
    </row>
    <row r="22" spans="1:25" ht="24" customHeight="1">
      <c r="A22" s="93" t="s">
        <v>258</v>
      </c>
      <c r="B22" s="104">
        <v>322111</v>
      </c>
      <c r="C22" s="105"/>
      <c r="D22" s="106" t="s">
        <v>154</v>
      </c>
      <c r="E22" s="142"/>
      <c r="F22" s="107"/>
      <c r="G22" s="107"/>
      <c r="H22" s="107"/>
      <c r="I22" s="107"/>
      <c r="J22" s="108"/>
      <c r="K22" s="108"/>
      <c r="L22" s="96"/>
      <c r="M22" s="127" t="s">
        <v>155</v>
      </c>
      <c r="N22" s="129" t="s">
        <v>389</v>
      </c>
      <c r="O22" s="131">
        <v>14500</v>
      </c>
      <c r="P22" s="131">
        <v>14500</v>
      </c>
      <c r="Q22" s="107">
        <f t="shared" si="0"/>
        <v>2900</v>
      </c>
      <c r="R22" s="143">
        <f t="shared" si="1"/>
        <v>11600</v>
      </c>
      <c r="S22" s="103" t="s">
        <v>159</v>
      </c>
      <c r="T22" s="103" t="s">
        <v>166</v>
      </c>
      <c r="U22" s="103" t="s">
        <v>369</v>
      </c>
      <c r="Y22" s="5"/>
    </row>
    <row r="23" spans="1:25" ht="21.75" customHeight="1">
      <c r="A23" s="93" t="s">
        <v>259</v>
      </c>
      <c r="B23" s="104">
        <v>322112</v>
      </c>
      <c r="C23" s="105"/>
      <c r="D23" s="106" t="s">
        <v>156</v>
      </c>
      <c r="E23" s="142"/>
      <c r="F23" s="107"/>
      <c r="G23" s="107"/>
      <c r="H23" s="107"/>
      <c r="I23" s="107"/>
      <c r="J23" s="108"/>
      <c r="K23" s="108"/>
      <c r="L23" s="96"/>
      <c r="M23" s="127" t="s">
        <v>157</v>
      </c>
      <c r="N23" s="129" t="s">
        <v>390</v>
      </c>
      <c r="O23" s="131">
        <v>20000</v>
      </c>
      <c r="P23" s="131">
        <v>21976</v>
      </c>
      <c r="Q23" s="107">
        <f t="shared" si="0"/>
        <v>4000</v>
      </c>
      <c r="R23" s="143">
        <f t="shared" si="1"/>
        <v>16000</v>
      </c>
      <c r="S23" s="103" t="s">
        <v>159</v>
      </c>
      <c r="T23" s="103" t="s">
        <v>166</v>
      </c>
      <c r="U23" s="103" t="s">
        <v>369</v>
      </c>
      <c r="Y23" s="5"/>
    </row>
    <row r="24" spans="1:25" ht="38.25" customHeight="1">
      <c r="A24" s="93" t="s">
        <v>260</v>
      </c>
      <c r="B24" s="104">
        <v>322123</v>
      </c>
      <c r="C24" s="105"/>
      <c r="D24" s="106" t="s">
        <v>240</v>
      </c>
      <c r="E24" s="142"/>
      <c r="F24" s="107"/>
      <c r="G24" s="107"/>
      <c r="H24" s="107"/>
      <c r="I24" s="107"/>
      <c r="J24" s="108"/>
      <c r="K24" s="108"/>
      <c r="L24" s="96"/>
      <c r="M24" s="127" t="s">
        <v>332</v>
      </c>
      <c r="N24" s="129" t="s">
        <v>391</v>
      </c>
      <c r="O24" s="131">
        <v>5500</v>
      </c>
      <c r="P24" s="131">
        <v>5500</v>
      </c>
      <c r="Q24" s="107">
        <f t="shared" si="0"/>
        <v>1100</v>
      </c>
      <c r="R24" s="143">
        <f t="shared" si="1"/>
        <v>4400</v>
      </c>
      <c r="S24" s="103" t="s">
        <v>159</v>
      </c>
      <c r="T24" s="103" t="s">
        <v>166</v>
      </c>
      <c r="U24" s="103" t="s">
        <v>369</v>
      </c>
      <c r="Y24" s="5"/>
    </row>
    <row r="25" spans="1:25" ht="38.25" customHeight="1">
      <c r="A25" s="161"/>
      <c r="B25" s="162"/>
      <c r="C25" s="163"/>
      <c r="D25" s="164"/>
      <c r="E25" s="165"/>
      <c r="F25" s="166"/>
      <c r="G25" s="166"/>
      <c r="H25" s="166"/>
      <c r="I25" s="166"/>
      <c r="J25" s="165"/>
      <c r="K25" s="165"/>
      <c r="L25" s="163"/>
      <c r="M25" s="185"/>
      <c r="N25" s="168"/>
      <c r="O25" s="169">
        <f>SUM(O20:O24)</f>
        <v>55000</v>
      </c>
      <c r="P25" s="169">
        <f>SUM(P20:P24)</f>
        <v>56976</v>
      </c>
      <c r="Q25" s="166"/>
      <c r="R25" s="170"/>
      <c r="S25" s="171"/>
      <c r="T25" s="171"/>
      <c r="U25" s="171"/>
      <c r="Y25" s="5"/>
    </row>
    <row r="26" spans="1:21" ht="28.5" customHeight="1">
      <c r="A26" s="93" t="s">
        <v>261</v>
      </c>
      <c r="B26" s="104">
        <v>32212</v>
      </c>
      <c r="C26" s="105" t="s">
        <v>136</v>
      </c>
      <c r="D26" s="106" t="s">
        <v>20</v>
      </c>
      <c r="E26" s="142">
        <v>10000</v>
      </c>
      <c r="F26" s="107">
        <v>12250</v>
      </c>
      <c r="G26" s="107">
        <v>12600</v>
      </c>
      <c r="H26" s="107">
        <v>7000</v>
      </c>
      <c r="I26" s="107">
        <v>7000</v>
      </c>
      <c r="J26" s="108">
        <v>10000</v>
      </c>
      <c r="K26" s="108"/>
      <c r="L26" s="96" t="s">
        <v>19</v>
      </c>
      <c r="M26" s="127" t="s">
        <v>158</v>
      </c>
      <c r="N26" s="129" t="s">
        <v>392</v>
      </c>
      <c r="O26" s="131">
        <v>12000</v>
      </c>
      <c r="P26" s="131">
        <v>8500</v>
      </c>
      <c r="Q26" s="107">
        <f t="shared" si="0"/>
        <v>2400</v>
      </c>
      <c r="R26" s="143">
        <f t="shared" si="1"/>
        <v>9600</v>
      </c>
      <c r="S26" s="103" t="s">
        <v>159</v>
      </c>
      <c r="T26" s="103" t="s">
        <v>166</v>
      </c>
      <c r="U26" s="103" t="s">
        <v>369</v>
      </c>
    </row>
    <row r="27" spans="1:21" ht="28.5" customHeight="1">
      <c r="A27" s="161"/>
      <c r="B27" s="162"/>
      <c r="C27" s="163"/>
      <c r="D27" s="164"/>
      <c r="E27" s="165"/>
      <c r="F27" s="166"/>
      <c r="G27" s="166"/>
      <c r="H27" s="166"/>
      <c r="I27" s="166"/>
      <c r="J27" s="165"/>
      <c r="K27" s="165"/>
      <c r="L27" s="163"/>
      <c r="M27" s="185"/>
      <c r="N27" s="168"/>
      <c r="O27" s="169"/>
      <c r="P27" s="169"/>
      <c r="Q27" s="166"/>
      <c r="R27" s="170"/>
      <c r="S27" s="171"/>
      <c r="T27" s="171"/>
      <c r="U27" s="171"/>
    </row>
    <row r="28" spans="1:21" ht="64.5" customHeight="1">
      <c r="A28" s="93" t="s">
        <v>262</v>
      </c>
      <c r="B28" s="104">
        <v>32219</v>
      </c>
      <c r="C28" s="105" t="s">
        <v>144</v>
      </c>
      <c r="D28" s="106" t="s">
        <v>145</v>
      </c>
      <c r="E28" s="142"/>
      <c r="F28" s="107"/>
      <c r="G28" s="107"/>
      <c r="H28" s="107"/>
      <c r="I28" s="107"/>
      <c r="J28" s="108"/>
      <c r="K28" s="108"/>
      <c r="L28" s="96"/>
      <c r="M28" s="127" t="s">
        <v>224</v>
      </c>
      <c r="N28" s="129" t="s">
        <v>393</v>
      </c>
      <c r="O28" s="131">
        <v>25000</v>
      </c>
      <c r="P28" s="131">
        <v>32000</v>
      </c>
      <c r="Q28" s="107">
        <f t="shared" si="0"/>
        <v>5000</v>
      </c>
      <c r="R28" s="143">
        <f t="shared" si="1"/>
        <v>20000</v>
      </c>
      <c r="S28" s="103" t="s">
        <v>159</v>
      </c>
      <c r="T28" s="103" t="s">
        <v>166</v>
      </c>
      <c r="U28" s="103" t="s">
        <v>369</v>
      </c>
    </row>
    <row r="29" spans="1:21" ht="26.25" customHeight="1">
      <c r="A29" s="161"/>
      <c r="B29" s="162"/>
      <c r="C29" s="163"/>
      <c r="D29" s="164"/>
      <c r="E29" s="165"/>
      <c r="F29" s="166"/>
      <c r="G29" s="166"/>
      <c r="H29" s="166"/>
      <c r="I29" s="166"/>
      <c r="J29" s="165"/>
      <c r="K29" s="165"/>
      <c r="L29" s="163"/>
      <c r="M29" s="185"/>
      <c r="N29" s="168"/>
      <c r="O29" s="169">
        <v>25000</v>
      </c>
      <c r="P29" s="169">
        <v>32000</v>
      </c>
      <c r="Q29" s="166"/>
      <c r="R29" s="170"/>
      <c r="S29" s="171"/>
      <c r="T29" s="171"/>
      <c r="U29" s="171"/>
    </row>
    <row r="30" spans="1:21" ht="34.5" customHeight="1">
      <c r="A30" s="93" t="s">
        <v>263</v>
      </c>
      <c r="B30" s="104">
        <v>32214</v>
      </c>
      <c r="C30" s="105" t="s">
        <v>21</v>
      </c>
      <c r="D30" s="105" t="s">
        <v>162</v>
      </c>
      <c r="E30" s="142">
        <v>8300</v>
      </c>
      <c r="F30" s="107">
        <v>112400</v>
      </c>
      <c r="G30" s="107">
        <v>115500</v>
      </c>
      <c r="H30" s="107">
        <v>65000</v>
      </c>
      <c r="I30" s="107">
        <v>67000</v>
      </c>
      <c r="J30" s="142">
        <v>5300</v>
      </c>
      <c r="K30" s="108">
        <v>3000</v>
      </c>
      <c r="L30" s="96" t="s">
        <v>19</v>
      </c>
      <c r="M30" s="144" t="s">
        <v>150</v>
      </c>
      <c r="N30" s="129" t="s">
        <v>394</v>
      </c>
      <c r="O30" s="131">
        <v>24800</v>
      </c>
      <c r="P30" s="131">
        <v>37590</v>
      </c>
      <c r="Q30" s="107">
        <f t="shared" si="0"/>
        <v>4960</v>
      </c>
      <c r="R30" s="143">
        <f t="shared" si="1"/>
        <v>19840</v>
      </c>
      <c r="S30" s="103" t="s">
        <v>159</v>
      </c>
      <c r="T30" s="103" t="s">
        <v>166</v>
      </c>
      <c r="U30" s="103" t="s">
        <v>369</v>
      </c>
    </row>
    <row r="31" spans="1:21" ht="45" customHeight="1">
      <c r="A31" s="93" t="s">
        <v>264</v>
      </c>
      <c r="B31" s="104"/>
      <c r="C31" s="105"/>
      <c r="D31" s="105" t="s">
        <v>163</v>
      </c>
      <c r="E31" s="142"/>
      <c r="F31" s="107"/>
      <c r="G31" s="107"/>
      <c r="H31" s="107"/>
      <c r="I31" s="107"/>
      <c r="J31" s="142"/>
      <c r="K31" s="108"/>
      <c r="L31" s="96"/>
      <c r="M31" s="144" t="s">
        <v>173</v>
      </c>
      <c r="N31" s="129" t="s">
        <v>395</v>
      </c>
      <c r="O31" s="131">
        <v>14800</v>
      </c>
      <c r="P31" s="131">
        <v>14800</v>
      </c>
      <c r="Q31" s="107">
        <f t="shared" si="0"/>
        <v>2960</v>
      </c>
      <c r="R31" s="143">
        <f t="shared" si="1"/>
        <v>11840</v>
      </c>
      <c r="S31" s="96" t="s">
        <v>159</v>
      </c>
      <c r="T31" s="103" t="s">
        <v>166</v>
      </c>
      <c r="U31" s="103" t="s">
        <v>369</v>
      </c>
    </row>
    <row r="32" spans="1:21" ht="33.75" customHeight="1">
      <c r="A32" s="93" t="s">
        <v>265</v>
      </c>
      <c r="B32" s="104"/>
      <c r="C32" s="105"/>
      <c r="D32" s="105" t="s">
        <v>334</v>
      </c>
      <c r="E32" s="142"/>
      <c r="F32" s="107"/>
      <c r="G32" s="107"/>
      <c r="H32" s="107"/>
      <c r="I32" s="107"/>
      <c r="J32" s="142"/>
      <c r="K32" s="108"/>
      <c r="L32" s="96"/>
      <c r="M32" s="144" t="s">
        <v>333</v>
      </c>
      <c r="N32" s="129" t="s">
        <v>396</v>
      </c>
      <c r="O32" s="131">
        <v>8800</v>
      </c>
      <c r="P32" s="131">
        <v>8800</v>
      </c>
      <c r="Q32" s="107">
        <f t="shared" si="0"/>
        <v>1760</v>
      </c>
      <c r="R32" s="143">
        <f t="shared" si="1"/>
        <v>7040</v>
      </c>
      <c r="S32" s="96" t="s">
        <v>159</v>
      </c>
      <c r="T32" s="103" t="s">
        <v>166</v>
      </c>
      <c r="U32" s="103" t="s">
        <v>369</v>
      </c>
    </row>
    <row r="33" spans="1:21" ht="33.75" customHeight="1">
      <c r="A33" s="161"/>
      <c r="B33" s="162"/>
      <c r="C33" s="163"/>
      <c r="D33" s="163"/>
      <c r="E33" s="165"/>
      <c r="F33" s="166"/>
      <c r="G33" s="166"/>
      <c r="H33" s="166"/>
      <c r="I33" s="166"/>
      <c r="J33" s="165"/>
      <c r="K33" s="165"/>
      <c r="L33" s="163"/>
      <c r="M33" s="186"/>
      <c r="N33" s="168"/>
      <c r="O33" s="169">
        <f>SUM(O30:O32)</f>
        <v>48400</v>
      </c>
      <c r="P33" s="169">
        <f>SUM(P30:P32)</f>
        <v>61190</v>
      </c>
      <c r="Q33" s="166"/>
      <c r="R33" s="170"/>
      <c r="S33" s="163"/>
      <c r="T33" s="171"/>
      <c r="U33" s="171"/>
    </row>
    <row r="34" spans="1:21" ht="29.25" customHeight="1">
      <c r="A34" s="93" t="s">
        <v>266</v>
      </c>
      <c r="B34" s="104">
        <v>32271</v>
      </c>
      <c r="C34" s="105" t="s">
        <v>22</v>
      </c>
      <c r="D34" s="106" t="s">
        <v>374</v>
      </c>
      <c r="E34" s="142">
        <v>25000</v>
      </c>
      <c r="F34" s="107">
        <v>34200</v>
      </c>
      <c r="G34" s="107">
        <v>35100</v>
      </c>
      <c r="H34" s="107">
        <v>20000</v>
      </c>
      <c r="I34" s="107">
        <v>21000</v>
      </c>
      <c r="J34" s="108">
        <v>25000</v>
      </c>
      <c r="K34" s="108"/>
      <c r="L34" s="96" t="s">
        <v>19</v>
      </c>
      <c r="M34" s="127" t="s">
        <v>377</v>
      </c>
      <c r="N34" s="129" t="s">
        <v>397</v>
      </c>
      <c r="O34" s="131">
        <v>15000</v>
      </c>
      <c r="P34" s="131">
        <v>5000</v>
      </c>
      <c r="Q34" s="107">
        <f t="shared" si="0"/>
        <v>3000</v>
      </c>
      <c r="R34" s="143">
        <f t="shared" si="1"/>
        <v>12000</v>
      </c>
      <c r="S34" s="96" t="s">
        <v>159</v>
      </c>
      <c r="T34" s="103" t="s">
        <v>160</v>
      </c>
      <c r="U34" s="103" t="s">
        <v>369</v>
      </c>
    </row>
    <row r="35" spans="1:21" ht="29.25" customHeight="1">
      <c r="A35" s="93"/>
      <c r="B35" s="104"/>
      <c r="C35" s="105"/>
      <c r="D35" s="106" t="s">
        <v>375</v>
      </c>
      <c r="E35" s="142"/>
      <c r="F35" s="107"/>
      <c r="G35" s="107"/>
      <c r="H35" s="107"/>
      <c r="I35" s="107"/>
      <c r="J35" s="108"/>
      <c r="K35" s="108"/>
      <c r="L35" s="96"/>
      <c r="M35" s="127" t="s">
        <v>376</v>
      </c>
      <c r="N35" s="129" t="s">
        <v>398</v>
      </c>
      <c r="O35" s="131">
        <v>17500</v>
      </c>
      <c r="P35" s="131">
        <v>5000</v>
      </c>
      <c r="Q35" s="107">
        <f t="shared" si="0"/>
        <v>3500</v>
      </c>
      <c r="R35" s="143">
        <f t="shared" si="1"/>
        <v>14000</v>
      </c>
      <c r="S35" s="96" t="s">
        <v>159</v>
      </c>
      <c r="T35" s="103" t="s">
        <v>160</v>
      </c>
      <c r="U35" s="103" t="s">
        <v>369</v>
      </c>
    </row>
    <row r="36" spans="1:21" ht="29.25" customHeight="1">
      <c r="A36" s="161"/>
      <c r="B36" s="162"/>
      <c r="C36" s="163"/>
      <c r="D36" s="164"/>
      <c r="E36" s="165"/>
      <c r="F36" s="166"/>
      <c r="G36" s="166"/>
      <c r="H36" s="166"/>
      <c r="I36" s="166"/>
      <c r="J36" s="165"/>
      <c r="K36" s="165"/>
      <c r="L36" s="163"/>
      <c r="M36" s="185"/>
      <c r="N36" s="168"/>
      <c r="O36" s="169">
        <f>SUM(O34:O35)</f>
        <v>32500</v>
      </c>
      <c r="P36" s="169">
        <f>SUM(P34:P35)</f>
        <v>10000</v>
      </c>
      <c r="Q36" s="166"/>
      <c r="R36" s="170"/>
      <c r="S36" s="163"/>
      <c r="T36" s="171"/>
      <c r="U36" s="171"/>
    </row>
    <row r="37" spans="1:21" ht="27.75" customHeight="1">
      <c r="A37" s="93" t="s">
        <v>267</v>
      </c>
      <c r="B37" s="104">
        <v>32216</v>
      </c>
      <c r="C37" s="105" t="s">
        <v>23</v>
      </c>
      <c r="D37" s="106" t="s">
        <v>169</v>
      </c>
      <c r="E37" s="142">
        <v>10000</v>
      </c>
      <c r="F37" s="107">
        <v>15300</v>
      </c>
      <c r="G37" s="107">
        <v>15700</v>
      </c>
      <c r="H37" s="107">
        <v>9000</v>
      </c>
      <c r="I37" s="107">
        <v>9000</v>
      </c>
      <c r="J37" s="108">
        <v>10000</v>
      </c>
      <c r="K37" s="108"/>
      <c r="L37" s="96" t="s">
        <v>19</v>
      </c>
      <c r="M37" s="127" t="s">
        <v>150</v>
      </c>
      <c r="N37" s="129" t="s">
        <v>399</v>
      </c>
      <c r="O37" s="131">
        <v>14800</v>
      </c>
      <c r="P37" s="131">
        <v>24500</v>
      </c>
      <c r="Q37" s="107">
        <f t="shared" si="0"/>
        <v>2960</v>
      </c>
      <c r="R37" s="143">
        <f t="shared" si="1"/>
        <v>11840</v>
      </c>
      <c r="S37" s="96" t="s">
        <v>159</v>
      </c>
      <c r="T37" s="103" t="s">
        <v>167</v>
      </c>
      <c r="U37" s="103" t="s">
        <v>369</v>
      </c>
    </row>
    <row r="38" spans="1:21" ht="41.25" customHeight="1">
      <c r="A38" s="93" t="s">
        <v>268</v>
      </c>
      <c r="B38" s="104"/>
      <c r="C38" s="105"/>
      <c r="D38" s="106" t="s">
        <v>170</v>
      </c>
      <c r="E38" s="142"/>
      <c r="F38" s="107"/>
      <c r="G38" s="107"/>
      <c r="H38" s="107"/>
      <c r="I38" s="107"/>
      <c r="J38" s="108"/>
      <c r="K38" s="108"/>
      <c r="L38" s="96"/>
      <c r="M38" s="127" t="s">
        <v>177</v>
      </c>
      <c r="N38" s="129" t="s">
        <v>400</v>
      </c>
      <c r="O38" s="131">
        <v>14800</v>
      </c>
      <c r="P38" s="131">
        <v>24500</v>
      </c>
      <c r="Q38" s="107">
        <f t="shared" si="0"/>
        <v>2960</v>
      </c>
      <c r="R38" s="143">
        <f t="shared" si="1"/>
        <v>11840</v>
      </c>
      <c r="S38" s="96" t="s">
        <v>159</v>
      </c>
      <c r="T38" s="103" t="s">
        <v>167</v>
      </c>
      <c r="U38" s="103" t="s">
        <v>369</v>
      </c>
    </row>
    <row r="39" spans="1:21" ht="29.25" customHeight="1">
      <c r="A39" s="93" t="s">
        <v>269</v>
      </c>
      <c r="B39" s="104"/>
      <c r="C39" s="105"/>
      <c r="D39" s="106" t="s">
        <v>226</v>
      </c>
      <c r="E39" s="142"/>
      <c r="F39" s="107"/>
      <c r="G39" s="107"/>
      <c r="H39" s="107"/>
      <c r="I39" s="107"/>
      <c r="J39" s="108"/>
      <c r="K39" s="108"/>
      <c r="L39" s="96"/>
      <c r="M39" s="95" t="s">
        <v>225</v>
      </c>
      <c r="N39" s="129" t="s">
        <v>401</v>
      </c>
      <c r="O39" s="131">
        <v>9400</v>
      </c>
      <c r="P39" s="131">
        <v>20400</v>
      </c>
      <c r="Q39" s="107">
        <f t="shared" si="0"/>
        <v>1880</v>
      </c>
      <c r="R39" s="143">
        <f t="shared" si="1"/>
        <v>7520</v>
      </c>
      <c r="S39" s="96" t="s">
        <v>159</v>
      </c>
      <c r="T39" s="103" t="s">
        <v>167</v>
      </c>
      <c r="U39" s="103" t="s">
        <v>369</v>
      </c>
    </row>
    <row r="40" spans="1:21" ht="22.5" customHeight="1">
      <c r="A40" s="93"/>
      <c r="B40" s="104"/>
      <c r="C40" s="105"/>
      <c r="D40" s="106" t="s">
        <v>480</v>
      </c>
      <c r="E40" s="142"/>
      <c r="F40" s="107"/>
      <c r="G40" s="107"/>
      <c r="H40" s="107"/>
      <c r="I40" s="107"/>
      <c r="J40" s="108"/>
      <c r="K40" s="108"/>
      <c r="L40" s="96"/>
      <c r="M40" s="95"/>
      <c r="N40" s="129"/>
      <c r="O40" s="131">
        <v>13000</v>
      </c>
      <c r="P40" s="131">
        <v>24500</v>
      </c>
      <c r="Q40" s="107">
        <f t="shared" si="0"/>
        <v>2600</v>
      </c>
      <c r="R40" s="143">
        <f t="shared" si="1"/>
        <v>10400</v>
      </c>
      <c r="S40" s="96" t="s">
        <v>159</v>
      </c>
      <c r="T40" s="103" t="s">
        <v>167</v>
      </c>
      <c r="U40" s="103" t="s">
        <v>369</v>
      </c>
    </row>
    <row r="41" spans="1:21" ht="29.25" customHeight="1">
      <c r="A41" s="93"/>
      <c r="B41" s="104"/>
      <c r="C41" s="105"/>
      <c r="D41" s="106" t="s">
        <v>481</v>
      </c>
      <c r="E41" s="142"/>
      <c r="F41" s="107"/>
      <c r="G41" s="107"/>
      <c r="H41" s="107"/>
      <c r="I41" s="107"/>
      <c r="J41" s="108"/>
      <c r="K41" s="108"/>
      <c r="L41" s="96"/>
      <c r="M41" s="95"/>
      <c r="N41" s="129"/>
      <c r="O41" s="131">
        <v>0</v>
      </c>
      <c r="P41" s="131">
        <v>24500</v>
      </c>
      <c r="Q41" s="107">
        <f t="shared" si="0"/>
        <v>0</v>
      </c>
      <c r="R41" s="143">
        <f t="shared" si="1"/>
        <v>0</v>
      </c>
      <c r="S41" s="96" t="s">
        <v>159</v>
      </c>
      <c r="T41" s="103" t="s">
        <v>167</v>
      </c>
      <c r="U41" s="103" t="s">
        <v>369</v>
      </c>
    </row>
    <row r="42" spans="1:21" ht="19.5" customHeight="1">
      <c r="A42" s="93"/>
      <c r="B42" s="104"/>
      <c r="C42" s="105"/>
      <c r="D42" s="106" t="s">
        <v>482</v>
      </c>
      <c r="E42" s="142"/>
      <c r="F42" s="107"/>
      <c r="G42" s="107"/>
      <c r="H42" s="107"/>
      <c r="I42" s="107"/>
      <c r="J42" s="108"/>
      <c r="K42" s="108"/>
      <c r="L42" s="96"/>
      <c r="M42" s="95"/>
      <c r="N42" s="129"/>
      <c r="O42" s="131">
        <v>0</v>
      </c>
      <c r="P42" s="131">
        <v>24500</v>
      </c>
      <c r="Q42" s="107">
        <f t="shared" si="0"/>
        <v>0</v>
      </c>
      <c r="R42" s="143">
        <f t="shared" si="1"/>
        <v>0</v>
      </c>
      <c r="S42" s="96" t="s">
        <v>159</v>
      </c>
      <c r="T42" s="103" t="s">
        <v>167</v>
      </c>
      <c r="U42" s="103" t="s">
        <v>369</v>
      </c>
    </row>
    <row r="43" spans="1:21" ht="32.25" customHeight="1">
      <c r="A43" s="161"/>
      <c r="B43" s="162"/>
      <c r="C43" s="163"/>
      <c r="D43" s="164"/>
      <c r="E43" s="165"/>
      <c r="F43" s="166"/>
      <c r="G43" s="166"/>
      <c r="H43" s="166"/>
      <c r="I43" s="166"/>
      <c r="J43" s="165"/>
      <c r="K43" s="165"/>
      <c r="L43" s="163"/>
      <c r="M43" s="167"/>
      <c r="N43" s="168"/>
      <c r="O43" s="169">
        <f>SUM(O37:O42)</f>
        <v>52000</v>
      </c>
      <c r="P43" s="169">
        <f>SUM(P37:P42)</f>
        <v>142900</v>
      </c>
      <c r="Q43" s="166"/>
      <c r="R43" s="170"/>
      <c r="S43" s="163"/>
      <c r="T43" s="171"/>
      <c r="U43" s="171"/>
    </row>
    <row r="44" spans="1:21" ht="44.25" customHeight="1">
      <c r="A44" s="172" t="s">
        <v>270</v>
      </c>
      <c r="B44" s="173">
        <v>32224</v>
      </c>
      <c r="C44" s="174" t="s">
        <v>122</v>
      </c>
      <c r="D44" s="175" t="s">
        <v>164</v>
      </c>
      <c r="E44" s="176"/>
      <c r="F44" s="177">
        <v>1444200</v>
      </c>
      <c r="G44" s="177">
        <v>1483200</v>
      </c>
      <c r="H44" s="177">
        <v>840000</v>
      </c>
      <c r="I44" s="177">
        <v>856000</v>
      </c>
      <c r="J44" s="177"/>
      <c r="K44" s="178"/>
      <c r="L44" s="178"/>
      <c r="M44" s="179" t="s">
        <v>165</v>
      </c>
      <c r="N44" s="180" t="s">
        <v>402</v>
      </c>
      <c r="O44" s="181">
        <v>300000</v>
      </c>
      <c r="P44" s="181">
        <v>314500</v>
      </c>
      <c r="Q44" s="177">
        <f t="shared" si="0"/>
        <v>60000</v>
      </c>
      <c r="R44" s="182">
        <f t="shared" si="1"/>
        <v>240000</v>
      </c>
      <c r="S44" s="183" t="s">
        <v>128</v>
      </c>
      <c r="T44" s="178" t="s">
        <v>361</v>
      </c>
      <c r="U44" s="178" t="s">
        <v>370</v>
      </c>
    </row>
    <row r="45" spans="1:21" ht="38.25" customHeight="1">
      <c r="A45" s="172" t="s">
        <v>271</v>
      </c>
      <c r="B45" s="173"/>
      <c r="C45" s="174"/>
      <c r="D45" s="175" t="s">
        <v>178</v>
      </c>
      <c r="E45" s="176"/>
      <c r="F45" s="177"/>
      <c r="G45" s="177"/>
      <c r="H45" s="177"/>
      <c r="I45" s="177"/>
      <c r="J45" s="177"/>
      <c r="K45" s="178"/>
      <c r="L45" s="178"/>
      <c r="M45" s="179" t="s">
        <v>180</v>
      </c>
      <c r="N45" s="180" t="s">
        <v>403</v>
      </c>
      <c r="O45" s="181">
        <v>280000</v>
      </c>
      <c r="P45" s="181">
        <v>280000</v>
      </c>
      <c r="Q45" s="177">
        <f t="shared" si="0"/>
        <v>56000</v>
      </c>
      <c r="R45" s="182">
        <f t="shared" si="1"/>
        <v>224000</v>
      </c>
      <c r="S45" s="183" t="s">
        <v>128</v>
      </c>
      <c r="T45" s="178" t="s">
        <v>361</v>
      </c>
      <c r="U45" s="178" t="s">
        <v>370</v>
      </c>
    </row>
    <row r="46" spans="1:21" ht="47.25" customHeight="1">
      <c r="A46" s="172" t="s">
        <v>272</v>
      </c>
      <c r="B46" s="173"/>
      <c r="C46" s="174"/>
      <c r="D46" s="175" t="s">
        <v>179</v>
      </c>
      <c r="E46" s="176"/>
      <c r="F46" s="177"/>
      <c r="G46" s="177"/>
      <c r="H46" s="177"/>
      <c r="I46" s="177"/>
      <c r="J46" s="177"/>
      <c r="K46" s="178"/>
      <c r="L46" s="178"/>
      <c r="M46" s="184" t="s">
        <v>181</v>
      </c>
      <c r="N46" s="180" t="s">
        <v>404</v>
      </c>
      <c r="O46" s="181">
        <v>160000</v>
      </c>
      <c r="P46" s="181">
        <v>160000</v>
      </c>
      <c r="Q46" s="177">
        <f t="shared" si="0"/>
        <v>32000</v>
      </c>
      <c r="R46" s="182">
        <f t="shared" si="1"/>
        <v>128000</v>
      </c>
      <c r="S46" s="183" t="s">
        <v>128</v>
      </c>
      <c r="T46" s="178" t="s">
        <v>361</v>
      </c>
      <c r="U46" s="178" t="s">
        <v>370</v>
      </c>
    </row>
    <row r="47" spans="1:21" ht="47.25" customHeight="1">
      <c r="A47" s="172" t="s">
        <v>273</v>
      </c>
      <c r="B47" s="173"/>
      <c r="C47" s="174"/>
      <c r="D47" s="175" t="s">
        <v>182</v>
      </c>
      <c r="E47" s="176"/>
      <c r="F47" s="177"/>
      <c r="G47" s="177"/>
      <c r="H47" s="177"/>
      <c r="I47" s="177"/>
      <c r="J47" s="177"/>
      <c r="K47" s="178"/>
      <c r="L47" s="178"/>
      <c r="M47" s="184" t="s">
        <v>183</v>
      </c>
      <c r="N47" s="180" t="s">
        <v>405</v>
      </c>
      <c r="O47" s="181">
        <v>160000</v>
      </c>
      <c r="P47" s="181">
        <v>160000</v>
      </c>
      <c r="Q47" s="177">
        <f t="shared" si="0"/>
        <v>32000</v>
      </c>
      <c r="R47" s="182">
        <f t="shared" si="1"/>
        <v>128000</v>
      </c>
      <c r="S47" s="183" t="s">
        <v>128</v>
      </c>
      <c r="T47" s="178" t="s">
        <v>361</v>
      </c>
      <c r="U47" s="178" t="s">
        <v>370</v>
      </c>
    </row>
    <row r="48" spans="1:21" ht="47.25" customHeight="1">
      <c r="A48" s="172" t="s">
        <v>274</v>
      </c>
      <c r="B48" s="173"/>
      <c r="C48" s="174"/>
      <c r="D48" s="175" t="s">
        <v>184</v>
      </c>
      <c r="E48" s="176"/>
      <c r="F48" s="177"/>
      <c r="G48" s="177"/>
      <c r="H48" s="177"/>
      <c r="I48" s="177"/>
      <c r="J48" s="177"/>
      <c r="K48" s="178"/>
      <c r="L48" s="178"/>
      <c r="M48" s="184" t="s">
        <v>185</v>
      </c>
      <c r="N48" s="180" t="s">
        <v>406</v>
      </c>
      <c r="O48" s="181">
        <v>127800</v>
      </c>
      <c r="P48" s="181">
        <v>127800</v>
      </c>
      <c r="Q48" s="177">
        <f t="shared" si="0"/>
        <v>25560</v>
      </c>
      <c r="R48" s="182">
        <f t="shared" si="1"/>
        <v>102240</v>
      </c>
      <c r="S48" s="183" t="s">
        <v>128</v>
      </c>
      <c r="T48" s="178" t="s">
        <v>361</v>
      </c>
      <c r="U48" s="178" t="s">
        <v>370</v>
      </c>
    </row>
    <row r="49" spans="1:21" ht="27.75" customHeight="1">
      <c r="A49" s="161"/>
      <c r="B49" s="162"/>
      <c r="C49" s="187"/>
      <c r="D49" s="188"/>
      <c r="E49" s="189"/>
      <c r="F49" s="166"/>
      <c r="G49" s="166"/>
      <c r="H49" s="166"/>
      <c r="I49" s="166"/>
      <c r="J49" s="166"/>
      <c r="K49" s="171"/>
      <c r="L49" s="171"/>
      <c r="M49" s="167"/>
      <c r="N49" s="168"/>
      <c r="O49" s="169">
        <f>SUM(O44:O48)</f>
        <v>1027800</v>
      </c>
      <c r="P49" s="169">
        <f>SUM(P44:P48)</f>
        <v>1042300</v>
      </c>
      <c r="Q49" s="166"/>
      <c r="R49" s="170"/>
      <c r="S49" s="190"/>
      <c r="T49" s="171"/>
      <c r="U49" s="171"/>
    </row>
    <row r="50" spans="1:25" ht="36" customHeight="1">
      <c r="A50" s="93" t="s">
        <v>275</v>
      </c>
      <c r="B50" s="104">
        <v>32229</v>
      </c>
      <c r="C50" s="105" t="s">
        <v>117</v>
      </c>
      <c r="D50" s="106" t="s">
        <v>168</v>
      </c>
      <c r="E50" s="142"/>
      <c r="F50" s="107"/>
      <c r="G50" s="107"/>
      <c r="H50" s="107"/>
      <c r="I50" s="107"/>
      <c r="J50" s="108"/>
      <c r="K50" s="108"/>
      <c r="L50" s="96"/>
      <c r="M50" s="95" t="s">
        <v>186</v>
      </c>
      <c r="N50" s="129" t="s">
        <v>407</v>
      </c>
      <c r="O50" s="131">
        <v>0</v>
      </c>
      <c r="P50" s="131">
        <v>16000</v>
      </c>
      <c r="Q50" s="107">
        <f t="shared" si="0"/>
        <v>0</v>
      </c>
      <c r="R50" s="143">
        <f t="shared" si="1"/>
        <v>0</v>
      </c>
      <c r="S50" s="96" t="s">
        <v>159</v>
      </c>
      <c r="T50" s="103" t="s">
        <v>167</v>
      </c>
      <c r="U50" s="103" t="s">
        <v>369</v>
      </c>
      <c r="Y50" s="5"/>
    </row>
    <row r="51" spans="1:25" ht="36" customHeight="1">
      <c r="A51" s="161"/>
      <c r="B51" s="162"/>
      <c r="C51" s="163"/>
      <c r="D51" s="164"/>
      <c r="E51" s="165"/>
      <c r="F51" s="166"/>
      <c r="G51" s="166"/>
      <c r="H51" s="166"/>
      <c r="I51" s="166"/>
      <c r="J51" s="165"/>
      <c r="K51" s="165"/>
      <c r="L51" s="163"/>
      <c r="M51" s="167"/>
      <c r="N51" s="168"/>
      <c r="O51" s="169"/>
      <c r="P51" s="169">
        <v>16000</v>
      </c>
      <c r="Q51" s="166"/>
      <c r="R51" s="170"/>
      <c r="S51" s="163"/>
      <c r="T51" s="171"/>
      <c r="U51" s="171"/>
      <c r="Y51" s="5"/>
    </row>
    <row r="52" spans="1:25" ht="39" customHeight="1">
      <c r="A52" s="172" t="s">
        <v>276</v>
      </c>
      <c r="B52" s="173">
        <v>32231</v>
      </c>
      <c r="C52" s="191" t="s">
        <v>24</v>
      </c>
      <c r="D52" s="191" t="s">
        <v>24</v>
      </c>
      <c r="E52" s="192">
        <v>65000</v>
      </c>
      <c r="F52" s="177">
        <v>66150</v>
      </c>
      <c r="G52" s="177">
        <v>67900</v>
      </c>
      <c r="H52" s="177">
        <v>38000</v>
      </c>
      <c r="I52" s="177">
        <v>40000</v>
      </c>
      <c r="J52" s="192">
        <v>55000</v>
      </c>
      <c r="K52" s="192">
        <v>10000</v>
      </c>
      <c r="L52" s="191" t="s">
        <v>19</v>
      </c>
      <c r="M52" s="184" t="s">
        <v>187</v>
      </c>
      <c r="N52" s="180" t="s">
        <v>408</v>
      </c>
      <c r="O52" s="181">
        <v>137000</v>
      </c>
      <c r="P52" s="181">
        <v>103000</v>
      </c>
      <c r="Q52" s="177">
        <f t="shared" si="0"/>
        <v>27400</v>
      </c>
      <c r="R52" s="182">
        <f t="shared" si="1"/>
        <v>109600</v>
      </c>
      <c r="S52" s="191" t="s">
        <v>128</v>
      </c>
      <c r="T52" s="178" t="s">
        <v>361</v>
      </c>
      <c r="U52" s="178" t="s">
        <v>371</v>
      </c>
      <c r="Y52" s="5"/>
    </row>
    <row r="53" spans="1:21" ht="39.75" customHeight="1">
      <c r="A53" s="172" t="s">
        <v>277</v>
      </c>
      <c r="B53" s="173">
        <v>32233</v>
      </c>
      <c r="C53" s="191" t="s">
        <v>241</v>
      </c>
      <c r="D53" s="191" t="s">
        <v>25</v>
      </c>
      <c r="E53" s="192">
        <v>135000</v>
      </c>
      <c r="F53" s="177">
        <v>137300</v>
      </c>
      <c r="G53" s="177">
        <v>141100</v>
      </c>
      <c r="H53" s="177">
        <v>79000</v>
      </c>
      <c r="I53" s="177">
        <v>81000</v>
      </c>
      <c r="J53" s="192">
        <v>125000</v>
      </c>
      <c r="K53" s="192">
        <v>10000</v>
      </c>
      <c r="L53" s="191" t="s">
        <v>19</v>
      </c>
      <c r="M53" s="184" t="s">
        <v>188</v>
      </c>
      <c r="N53" s="180" t="s">
        <v>409</v>
      </c>
      <c r="O53" s="181">
        <v>163500</v>
      </c>
      <c r="P53" s="181">
        <v>177500</v>
      </c>
      <c r="Q53" s="177">
        <f t="shared" si="0"/>
        <v>32700</v>
      </c>
      <c r="R53" s="182">
        <f t="shared" si="1"/>
        <v>130800</v>
      </c>
      <c r="S53" s="173" t="s">
        <v>128</v>
      </c>
      <c r="T53" s="178" t="s">
        <v>361</v>
      </c>
      <c r="U53" s="178" t="s">
        <v>371</v>
      </c>
    </row>
    <row r="54" spans="1:21" ht="39.75" customHeight="1">
      <c r="A54" s="172" t="s">
        <v>278</v>
      </c>
      <c r="B54" s="173">
        <v>32234</v>
      </c>
      <c r="C54" s="191" t="s">
        <v>242</v>
      </c>
      <c r="D54" s="191" t="s">
        <v>243</v>
      </c>
      <c r="E54" s="192"/>
      <c r="F54" s="177"/>
      <c r="G54" s="177"/>
      <c r="H54" s="177"/>
      <c r="I54" s="177"/>
      <c r="J54" s="192"/>
      <c r="K54" s="192"/>
      <c r="L54" s="191"/>
      <c r="M54" s="184" t="s">
        <v>335</v>
      </c>
      <c r="N54" s="180" t="s">
        <v>410</v>
      </c>
      <c r="O54" s="181">
        <v>4500</v>
      </c>
      <c r="P54" s="181">
        <v>2000</v>
      </c>
      <c r="Q54" s="177">
        <f t="shared" si="0"/>
        <v>900</v>
      </c>
      <c r="R54" s="182">
        <f t="shared" si="1"/>
        <v>3600</v>
      </c>
      <c r="S54" s="173" t="s">
        <v>159</v>
      </c>
      <c r="T54" s="178" t="s">
        <v>244</v>
      </c>
      <c r="U54" s="178" t="s">
        <v>369</v>
      </c>
    </row>
    <row r="55" spans="1:21" ht="39.75" customHeight="1">
      <c r="A55" s="161"/>
      <c r="B55" s="162"/>
      <c r="C55" s="163"/>
      <c r="D55" s="163"/>
      <c r="E55" s="165"/>
      <c r="F55" s="166"/>
      <c r="G55" s="166"/>
      <c r="H55" s="166"/>
      <c r="I55" s="166"/>
      <c r="J55" s="165"/>
      <c r="K55" s="165"/>
      <c r="L55" s="163"/>
      <c r="M55" s="167"/>
      <c r="N55" s="168"/>
      <c r="O55" s="169">
        <f>SUM(O52:O54)</f>
        <v>305000</v>
      </c>
      <c r="P55" s="169">
        <f>SUM(P50:P54)</f>
        <v>314500</v>
      </c>
      <c r="Q55" s="166"/>
      <c r="R55" s="170"/>
      <c r="S55" s="162"/>
      <c r="T55" s="171"/>
      <c r="U55" s="171"/>
    </row>
    <row r="56" spans="1:25" ht="27.75" customHeight="1">
      <c r="A56" s="172" t="s">
        <v>279</v>
      </c>
      <c r="B56" s="173">
        <v>32241</v>
      </c>
      <c r="C56" s="191" t="s">
        <v>26</v>
      </c>
      <c r="D56" s="193" t="s">
        <v>220</v>
      </c>
      <c r="E56" s="192">
        <v>97000</v>
      </c>
      <c r="F56" s="177">
        <v>112900</v>
      </c>
      <c r="G56" s="177">
        <v>116000</v>
      </c>
      <c r="H56" s="177">
        <v>65000</v>
      </c>
      <c r="I56" s="177">
        <v>67000</v>
      </c>
      <c r="J56" s="192">
        <v>97000</v>
      </c>
      <c r="K56" s="192"/>
      <c r="L56" s="191" t="s">
        <v>19</v>
      </c>
      <c r="M56" s="184" t="s">
        <v>189</v>
      </c>
      <c r="N56" s="180" t="s">
        <v>411</v>
      </c>
      <c r="O56" s="181">
        <v>34228</v>
      </c>
      <c r="P56" s="181">
        <v>33724</v>
      </c>
      <c r="Q56" s="177">
        <f t="shared" si="0"/>
        <v>6845.6</v>
      </c>
      <c r="R56" s="182">
        <f t="shared" si="1"/>
        <v>27382.4</v>
      </c>
      <c r="S56" s="191" t="s">
        <v>159</v>
      </c>
      <c r="T56" s="178" t="s">
        <v>167</v>
      </c>
      <c r="U56" s="178" t="s">
        <v>369</v>
      </c>
      <c r="Y56" s="5"/>
    </row>
    <row r="57" spans="1:21" ht="28.5" customHeight="1">
      <c r="A57" s="172" t="s">
        <v>280</v>
      </c>
      <c r="B57" s="173">
        <v>32242</v>
      </c>
      <c r="C57" s="191" t="s">
        <v>27</v>
      </c>
      <c r="D57" s="191" t="s">
        <v>28</v>
      </c>
      <c r="E57" s="192">
        <v>20000</v>
      </c>
      <c r="F57" s="177">
        <v>20400</v>
      </c>
      <c r="G57" s="177">
        <v>20900</v>
      </c>
      <c r="H57" s="177">
        <v>12000</v>
      </c>
      <c r="I57" s="177">
        <v>12000</v>
      </c>
      <c r="J57" s="192">
        <v>20000</v>
      </c>
      <c r="K57" s="192"/>
      <c r="L57" s="191" t="s">
        <v>19</v>
      </c>
      <c r="M57" s="184" t="s">
        <v>190</v>
      </c>
      <c r="N57" s="180" t="s">
        <v>412</v>
      </c>
      <c r="O57" s="181">
        <v>103500</v>
      </c>
      <c r="P57" s="181">
        <v>19500</v>
      </c>
      <c r="Q57" s="177">
        <f t="shared" si="0"/>
        <v>20700</v>
      </c>
      <c r="R57" s="182">
        <f t="shared" si="1"/>
        <v>82800</v>
      </c>
      <c r="S57" s="191" t="s">
        <v>159</v>
      </c>
      <c r="T57" s="178" t="s">
        <v>167</v>
      </c>
      <c r="U57" s="178" t="s">
        <v>369</v>
      </c>
    </row>
    <row r="58" spans="1:21" ht="27" customHeight="1">
      <c r="A58" s="172" t="s">
        <v>281</v>
      </c>
      <c r="B58" s="173">
        <v>32244</v>
      </c>
      <c r="C58" s="191" t="s">
        <v>129</v>
      </c>
      <c r="D58" s="193" t="s">
        <v>118</v>
      </c>
      <c r="E58" s="192">
        <v>7000</v>
      </c>
      <c r="F58" s="177">
        <v>7200</v>
      </c>
      <c r="G58" s="177">
        <v>7400</v>
      </c>
      <c r="H58" s="177">
        <v>4000</v>
      </c>
      <c r="I58" s="177">
        <v>4000</v>
      </c>
      <c r="J58" s="192">
        <v>7000</v>
      </c>
      <c r="K58" s="192"/>
      <c r="L58" s="191" t="s">
        <v>19</v>
      </c>
      <c r="M58" s="184" t="s">
        <v>191</v>
      </c>
      <c r="N58" s="180" t="s">
        <v>413</v>
      </c>
      <c r="O58" s="181">
        <v>20000</v>
      </c>
      <c r="P58" s="181">
        <v>20000</v>
      </c>
      <c r="Q58" s="177">
        <f t="shared" si="0"/>
        <v>4000</v>
      </c>
      <c r="R58" s="182">
        <f t="shared" si="1"/>
        <v>16000</v>
      </c>
      <c r="S58" s="191" t="s">
        <v>159</v>
      </c>
      <c r="T58" s="178" t="s">
        <v>167</v>
      </c>
      <c r="U58" s="178" t="s">
        <v>369</v>
      </c>
    </row>
    <row r="59" spans="1:21" ht="27" customHeight="1">
      <c r="A59" s="161" t="s">
        <v>282</v>
      </c>
      <c r="B59" s="162"/>
      <c r="C59" s="163"/>
      <c r="D59" s="164"/>
      <c r="E59" s="165"/>
      <c r="F59" s="166"/>
      <c r="G59" s="166"/>
      <c r="H59" s="166"/>
      <c r="I59" s="166"/>
      <c r="J59" s="165"/>
      <c r="K59" s="165"/>
      <c r="L59" s="163"/>
      <c r="M59" s="167"/>
      <c r="N59" s="168"/>
      <c r="O59" s="169">
        <f>SUM(O56:O58)</f>
        <v>157728</v>
      </c>
      <c r="P59" s="169">
        <f>SUM(P56:P58)</f>
        <v>73224</v>
      </c>
      <c r="Q59" s="166"/>
      <c r="R59" s="170"/>
      <c r="S59" s="163"/>
      <c r="T59" s="171"/>
      <c r="U59" s="171"/>
    </row>
    <row r="60" spans="1:21" ht="38.25" customHeight="1">
      <c r="A60" s="93" t="s">
        <v>355</v>
      </c>
      <c r="B60" s="104">
        <v>3229</v>
      </c>
      <c r="C60" s="119" t="s">
        <v>248</v>
      </c>
      <c r="D60" s="120" t="s">
        <v>336</v>
      </c>
      <c r="E60" s="145"/>
      <c r="F60" s="121"/>
      <c r="G60" s="121"/>
      <c r="H60" s="121"/>
      <c r="I60" s="121"/>
      <c r="J60" s="122"/>
      <c r="K60" s="122"/>
      <c r="L60" s="122"/>
      <c r="M60" s="140" t="s">
        <v>339</v>
      </c>
      <c r="N60" s="129" t="s">
        <v>414</v>
      </c>
      <c r="O60" s="131">
        <v>5000</v>
      </c>
      <c r="P60" s="131"/>
      <c r="Q60" s="107">
        <f t="shared" si="0"/>
        <v>1000</v>
      </c>
      <c r="R60" s="143">
        <f t="shared" si="1"/>
        <v>4000</v>
      </c>
      <c r="S60" s="96" t="s">
        <v>159</v>
      </c>
      <c r="T60" s="103" t="s">
        <v>167</v>
      </c>
      <c r="U60" s="103" t="s">
        <v>369</v>
      </c>
    </row>
    <row r="61" spans="1:21" ht="23.25" customHeight="1">
      <c r="A61" s="93" t="s">
        <v>283</v>
      </c>
      <c r="B61" s="104"/>
      <c r="C61" s="105"/>
      <c r="D61" s="106" t="s">
        <v>338</v>
      </c>
      <c r="E61" s="142"/>
      <c r="F61" s="107"/>
      <c r="G61" s="107"/>
      <c r="H61" s="107"/>
      <c r="I61" s="107"/>
      <c r="J61" s="142"/>
      <c r="K61" s="108"/>
      <c r="L61" s="96"/>
      <c r="M61" s="95" t="s">
        <v>337</v>
      </c>
      <c r="N61" s="129" t="s">
        <v>415</v>
      </c>
      <c r="O61" s="131">
        <v>5000</v>
      </c>
      <c r="P61" s="131"/>
      <c r="Q61" s="107">
        <f t="shared" si="0"/>
        <v>1000</v>
      </c>
      <c r="R61" s="143">
        <f t="shared" si="1"/>
        <v>4000</v>
      </c>
      <c r="S61" s="96" t="s">
        <v>159</v>
      </c>
      <c r="T61" s="103" t="s">
        <v>167</v>
      </c>
      <c r="U61" s="103" t="s">
        <v>369</v>
      </c>
    </row>
    <row r="62" spans="1:21" ht="23.25" customHeight="1">
      <c r="A62" s="161"/>
      <c r="B62" s="162"/>
      <c r="C62" s="163"/>
      <c r="D62" s="164"/>
      <c r="E62" s="165"/>
      <c r="F62" s="166"/>
      <c r="G62" s="166"/>
      <c r="H62" s="166"/>
      <c r="I62" s="166"/>
      <c r="J62" s="165"/>
      <c r="K62" s="165"/>
      <c r="L62" s="163"/>
      <c r="M62" s="167"/>
      <c r="N62" s="168"/>
      <c r="O62" s="169"/>
      <c r="P62" s="169"/>
      <c r="Q62" s="166"/>
      <c r="R62" s="170"/>
      <c r="S62" s="163"/>
      <c r="T62" s="171"/>
      <c r="U62" s="171"/>
    </row>
    <row r="63" spans="1:21" s="194" customFormat="1" ht="28.5" customHeight="1">
      <c r="A63" s="172" t="s">
        <v>284</v>
      </c>
      <c r="B63" s="173">
        <v>32251</v>
      </c>
      <c r="C63" s="191" t="s">
        <v>378</v>
      </c>
      <c r="D63" s="193" t="s">
        <v>468</v>
      </c>
      <c r="E63" s="192"/>
      <c r="F63" s="177"/>
      <c r="G63" s="177"/>
      <c r="H63" s="177"/>
      <c r="I63" s="177"/>
      <c r="J63" s="192"/>
      <c r="K63" s="192"/>
      <c r="L63" s="191"/>
      <c r="M63" s="184" t="s">
        <v>340</v>
      </c>
      <c r="N63" s="180" t="s">
        <v>416</v>
      </c>
      <c r="O63" s="181">
        <v>10000</v>
      </c>
      <c r="P63" s="181">
        <v>10000</v>
      </c>
      <c r="Q63" s="177">
        <f t="shared" si="0"/>
        <v>2000</v>
      </c>
      <c r="R63" s="182">
        <f t="shared" si="1"/>
        <v>8000</v>
      </c>
      <c r="S63" s="191" t="s">
        <v>159</v>
      </c>
      <c r="T63" s="178" t="s">
        <v>167</v>
      </c>
      <c r="U63" s="178" t="s">
        <v>369</v>
      </c>
    </row>
    <row r="64" spans="1:21" s="194" customFormat="1" ht="27.75" customHeight="1">
      <c r="A64" s="172" t="s">
        <v>285</v>
      </c>
      <c r="B64" s="173">
        <v>32251</v>
      </c>
      <c r="C64" s="191" t="s">
        <v>378</v>
      </c>
      <c r="D64" s="193" t="s">
        <v>171</v>
      </c>
      <c r="E64" s="192"/>
      <c r="F64" s="177"/>
      <c r="G64" s="177"/>
      <c r="H64" s="177"/>
      <c r="I64" s="177"/>
      <c r="J64" s="192"/>
      <c r="K64" s="192"/>
      <c r="L64" s="191"/>
      <c r="M64" s="184" t="s">
        <v>341</v>
      </c>
      <c r="N64" s="180" t="s">
        <v>417</v>
      </c>
      <c r="O64" s="181">
        <v>10000</v>
      </c>
      <c r="P64" s="181">
        <v>15000</v>
      </c>
      <c r="Q64" s="177">
        <f t="shared" si="0"/>
        <v>2000</v>
      </c>
      <c r="R64" s="182">
        <f t="shared" si="1"/>
        <v>8000</v>
      </c>
      <c r="S64" s="191" t="s">
        <v>159</v>
      </c>
      <c r="T64" s="178" t="s">
        <v>167</v>
      </c>
      <c r="U64" s="178" t="s">
        <v>369</v>
      </c>
    </row>
    <row r="65" spans="1:21" s="194" customFormat="1" ht="27.75" customHeight="1">
      <c r="A65" s="172" t="s">
        <v>286</v>
      </c>
      <c r="B65" s="173">
        <v>32251</v>
      </c>
      <c r="C65" s="191" t="s">
        <v>378</v>
      </c>
      <c r="D65" s="193" t="s">
        <v>246</v>
      </c>
      <c r="E65" s="192"/>
      <c r="F65" s="177"/>
      <c r="G65" s="177"/>
      <c r="H65" s="177"/>
      <c r="I65" s="177"/>
      <c r="J65" s="192"/>
      <c r="K65" s="192"/>
      <c r="L65" s="191"/>
      <c r="M65" s="184" t="s">
        <v>176</v>
      </c>
      <c r="N65" s="180" t="s">
        <v>418</v>
      </c>
      <c r="O65" s="181">
        <v>5900</v>
      </c>
      <c r="P65" s="181">
        <v>5000</v>
      </c>
      <c r="Q65" s="177">
        <f t="shared" si="0"/>
        <v>1180</v>
      </c>
      <c r="R65" s="182">
        <f t="shared" si="1"/>
        <v>4720</v>
      </c>
      <c r="S65" s="191" t="s">
        <v>159</v>
      </c>
      <c r="T65" s="178" t="s">
        <v>167</v>
      </c>
      <c r="U65" s="178" t="s">
        <v>369</v>
      </c>
    </row>
    <row r="66" spans="1:21" s="194" customFormat="1" ht="27.75" customHeight="1">
      <c r="A66" s="172"/>
      <c r="B66" s="173">
        <v>32251</v>
      </c>
      <c r="C66" s="191" t="s">
        <v>379</v>
      </c>
      <c r="D66" s="193" t="s">
        <v>381</v>
      </c>
      <c r="E66" s="192"/>
      <c r="F66" s="177"/>
      <c r="G66" s="177"/>
      <c r="H66" s="177"/>
      <c r="I66" s="177"/>
      <c r="J66" s="192"/>
      <c r="K66" s="192"/>
      <c r="L66" s="191"/>
      <c r="M66" s="184" t="s">
        <v>382</v>
      </c>
      <c r="N66" s="180" t="s">
        <v>419</v>
      </c>
      <c r="O66" s="181">
        <v>10000</v>
      </c>
      <c r="P66" s="181">
        <v>0</v>
      </c>
      <c r="Q66" s="177">
        <f t="shared" si="0"/>
        <v>2000</v>
      </c>
      <c r="R66" s="182">
        <f t="shared" si="1"/>
        <v>8000</v>
      </c>
      <c r="S66" s="191" t="s">
        <v>159</v>
      </c>
      <c r="T66" s="178" t="s">
        <v>167</v>
      </c>
      <c r="U66" s="178" t="s">
        <v>369</v>
      </c>
    </row>
    <row r="67" spans="1:21" s="194" customFormat="1" ht="27.75" customHeight="1">
      <c r="A67" s="172"/>
      <c r="B67" s="173">
        <v>32251</v>
      </c>
      <c r="C67" s="191" t="s">
        <v>380</v>
      </c>
      <c r="D67" s="193" t="s">
        <v>383</v>
      </c>
      <c r="E67" s="192"/>
      <c r="F67" s="177"/>
      <c r="G67" s="177"/>
      <c r="H67" s="177"/>
      <c r="I67" s="177"/>
      <c r="J67" s="192"/>
      <c r="K67" s="192"/>
      <c r="L67" s="191"/>
      <c r="M67" s="184" t="s">
        <v>384</v>
      </c>
      <c r="N67" s="180" t="s">
        <v>420</v>
      </c>
      <c r="O67" s="181">
        <v>5000</v>
      </c>
      <c r="P67" s="181">
        <v>18950</v>
      </c>
      <c r="Q67" s="177">
        <f t="shared" si="0"/>
        <v>1000</v>
      </c>
      <c r="R67" s="182">
        <f t="shared" si="1"/>
        <v>4000</v>
      </c>
      <c r="S67" s="191" t="s">
        <v>159</v>
      </c>
      <c r="T67" s="178" t="s">
        <v>167</v>
      </c>
      <c r="U67" s="178" t="s">
        <v>369</v>
      </c>
    </row>
    <row r="68" spans="1:21" s="194" customFormat="1" ht="27.75" customHeight="1">
      <c r="A68" s="161"/>
      <c r="B68" s="162"/>
      <c r="C68" s="163"/>
      <c r="D68" s="164"/>
      <c r="E68" s="165"/>
      <c r="F68" s="166"/>
      <c r="G68" s="166"/>
      <c r="H68" s="166"/>
      <c r="I68" s="166"/>
      <c r="J68" s="165"/>
      <c r="K68" s="165"/>
      <c r="L68" s="163"/>
      <c r="M68" s="167"/>
      <c r="N68" s="168"/>
      <c r="O68" s="169">
        <f>SUM(O63:O67)</f>
        <v>40900</v>
      </c>
      <c r="P68" s="169">
        <f>SUM(P63:P67)</f>
        <v>48950</v>
      </c>
      <c r="Q68" s="166"/>
      <c r="R68" s="170"/>
      <c r="S68" s="163"/>
      <c r="T68" s="171"/>
      <c r="U68" s="171"/>
    </row>
    <row r="69" spans="1:21" ht="21" customHeight="1">
      <c r="A69" s="93" t="s">
        <v>287</v>
      </c>
      <c r="B69" s="112"/>
      <c r="C69" s="113" t="s">
        <v>29</v>
      </c>
      <c r="D69" s="114"/>
      <c r="E69" s="115"/>
      <c r="F69" s="116"/>
      <c r="G69" s="116"/>
      <c r="H69" s="116"/>
      <c r="I69" s="116"/>
      <c r="J69" s="116"/>
      <c r="K69" s="117"/>
      <c r="L69" s="117"/>
      <c r="M69" s="117"/>
      <c r="N69" s="129" t="s">
        <v>421</v>
      </c>
      <c r="O69" s="130"/>
      <c r="P69" s="130"/>
      <c r="Q69" s="107"/>
      <c r="R69" s="143"/>
      <c r="S69" s="117"/>
      <c r="T69" s="103"/>
      <c r="U69" s="103"/>
    </row>
    <row r="70" spans="1:21" ht="20.25" customHeight="1">
      <c r="A70" s="93" t="s">
        <v>288</v>
      </c>
      <c r="B70" s="104">
        <v>32311</v>
      </c>
      <c r="C70" s="105" t="s">
        <v>30</v>
      </c>
      <c r="D70" s="106" t="s">
        <v>121</v>
      </c>
      <c r="E70" s="142">
        <v>28000</v>
      </c>
      <c r="F70" s="107">
        <v>28500</v>
      </c>
      <c r="G70" s="107">
        <v>29300</v>
      </c>
      <c r="H70" s="107">
        <v>17000</v>
      </c>
      <c r="I70" s="107">
        <v>17000</v>
      </c>
      <c r="J70" s="142">
        <v>28000</v>
      </c>
      <c r="K70" s="103"/>
      <c r="L70" s="96" t="s">
        <v>19</v>
      </c>
      <c r="M70" s="95" t="s">
        <v>192</v>
      </c>
      <c r="N70" s="129" t="s">
        <v>422</v>
      </c>
      <c r="O70" s="131">
        <v>20800</v>
      </c>
      <c r="P70" s="131">
        <v>23000</v>
      </c>
      <c r="Q70" s="107">
        <f t="shared" si="0"/>
        <v>4160</v>
      </c>
      <c r="R70" s="143">
        <f t="shared" si="1"/>
        <v>16640</v>
      </c>
      <c r="S70" s="96" t="s">
        <v>159</v>
      </c>
      <c r="T70" s="103" t="s">
        <v>167</v>
      </c>
      <c r="U70" s="103" t="s">
        <v>369</v>
      </c>
    </row>
    <row r="71" spans="1:21" ht="25.5" customHeight="1">
      <c r="A71" s="93" t="s">
        <v>289</v>
      </c>
      <c r="B71" s="104">
        <v>32312</v>
      </c>
      <c r="C71" s="105" t="s">
        <v>119</v>
      </c>
      <c r="D71" s="106" t="s">
        <v>120</v>
      </c>
      <c r="E71" s="142"/>
      <c r="F71" s="107"/>
      <c r="G71" s="107"/>
      <c r="H71" s="107"/>
      <c r="I71" s="107"/>
      <c r="J71" s="142"/>
      <c r="K71" s="103"/>
      <c r="L71" s="96"/>
      <c r="M71" s="95" t="s">
        <v>192</v>
      </c>
      <c r="N71" s="129" t="s">
        <v>423</v>
      </c>
      <c r="O71" s="131">
        <v>0</v>
      </c>
      <c r="P71" s="131"/>
      <c r="Q71" s="107">
        <f t="shared" si="0"/>
        <v>0</v>
      </c>
      <c r="R71" s="143">
        <f t="shared" si="1"/>
        <v>0</v>
      </c>
      <c r="S71" s="96" t="s">
        <v>159</v>
      </c>
      <c r="T71" s="103" t="s">
        <v>167</v>
      </c>
      <c r="U71" s="103" t="s">
        <v>369</v>
      </c>
    </row>
    <row r="72" spans="1:21" ht="25.5" customHeight="1">
      <c r="A72" s="93" t="s">
        <v>290</v>
      </c>
      <c r="B72" s="104">
        <v>32313</v>
      </c>
      <c r="C72" s="105" t="s">
        <v>31</v>
      </c>
      <c r="D72" s="106" t="s">
        <v>32</v>
      </c>
      <c r="E72" s="142">
        <v>5000</v>
      </c>
      <c r="F72" s="107">
        <v>5100</v>
      </c>
      <c r="G72" s="107">
        <v>5300</v>
      </c>
      <c r="H72" s="107">
        <v>3000</v>
      </c>
      <c r="I72" s="107">
        <v>3000</v>
      </c>
      <c r="J72" s="142">
        <v>5000</v>
      </c>
      <c r="K72" s="103"/>
      <c r="L72" s="96" t="s">
        <v>19</v>
      </c>
      <c r="M72" s="95" t="s">
        <v>193</v>
      </c>
      <c r="N72" s="129" t="s">
        <v>424</v>
      </c>
      <c r="O72" s="131">
        <v>11000</v>
      </c>
      <c r="P72" s="131">
        <v>6450</v>
      </c>
      <c r="Q72" s="107">
        <f t="shared" si="0"/>
        <v>2200</v>
      </c>
      <c r="R72" s="143">
        <f t="shared" si="1"/>
        <v>8800</v>
      </c>
      <c r="S72" s="96" t="s">
        <v>159</v>
      </c>
      <c r="T72" s="103" t="s">
        <v>167</v>
      </c>
      <c r="U72" s="103" t="s">
        <v>369</v>
      </c>
    </row>
    <row r="73" spans="1:21" ht="25.5" customHeight="1">
      <c r="A73" s="161"/>
      <c r="B73" s="162"/>
      <c r="C73" s="163"/>
      <c r="D73" s="164"/>
      <c r="E73" s="165"/>
      <c r="F73" s="166"/>
      <c r="G73" s="166"/>
      <c r="H73" s="166"/>
      <c r="I73" s="166"/>
      <c r="J73" s="165"/>
      <c r="K73" s="171"/>
      <c r="L73" s="163"/>
      <c r="M73" s="167"/>
      <c r="N73" s="168"/>
      <c r="O73" s="169">
        <f>SUM(O70:O72)</f>
        <v>31800</v>
      </c>
      <c r="P73" s="169">
        <f>SUM(P70:P72)</f>
        <v>29450</v>
      </c>
      <c r="Q73" s="166"/>
      <c r="R73" s="170"/>
      <c r="S73" s="163"/>
      <c r="T73" s="171"/>
      <c r="U73" s="171"/>
    </row>
    <row r="74" spans="1:21" ht="42" customHeight="1">
      <c r="A74" s="150" t="s">
        <v>291</v>
      </c>
      <c r="B74" s="151">
        <v>32319</v>
      </c>
      <c r="C74" s="152" t="s">
        <v>33</v>
      </c>
      <c r="D74" s="153" t="s">
        <v>34</v>
      </c>
      <c r="E74" s="154">
        <v>39100</v>
      </c>
      <c r="F74" s="155">
        <v>39750</v>
      </c>
      <c r="G74" s="155">
        <v>40800</v>
      </c>
      <c r="H74" s="155">
        <v>23000</v>
      </c>
      <c r="I74" s="155">
        <v>24000</v>
      </c>
      <c r="J74" s="154">
        <v>39100</v>
      </c>
      <c r="K74" s="156"/>
      <c r="L74" s="152" t="s">
        <v>19</v>
      </c>
      <c r="M74" s="157" t="s">
        <v>194</v>
      </c>
      <c r="N74" s="158" t="s">
        <v>425</v>
      </c>
      <c r="O74" s="159">
        <v>52000</v>
      </c>
      <c r="P74" s="159">
        <v>52000</v>
      </c>
      <c r="Q74" s="155">
        <f t="shared" si="0"/>
        <v>10400</v>
      </c>
      <c r="R74" s="160">
        <f t="shared" si="1"/>
        <v>41600</v>
      </c>
      <c r="S74" s="152" t="s">
        <v>128</v>
      </c>
      <c r="T74" s="156"/>
      <c r="U74" s="156" t="s">
        <v>372</v>
      </c>
    </row>
    <row r="75" spans="1:21" ht="24.75" customHeight="1">
      <c r="A75" s="93" t="s">
        <v>292</v>
      </c>
      <c r="B75" s="104"/>
      <c r="C75" s="105" t="s">
        <v>133</v>
      </c>
      <c r="D75" s="106"/>
      <c r="E75" s="142"/>
      <c r="F75" s="107"/>
      <c r="G75" s="107"/>
      <c r="H75" s="107"/>
      <c r="I75" s="107"/>
      <c r="J75" s="142"/>
      <c r="K75" s="103"/>
      <c r="L75" s="96"/>
      <c r="M75" s="95" t="s">
        <v>194</v>
      </c>
      <c r="N75" s="129" t="s">
        <v>426</v>
      </c>
      <c r="O75" s="131">
        <v>32000</v>
      </c>
      <c r="P75" s="131">
        <v>8100</v>
      </c>
      <c r="Q75" s="107">
        <f t="shared" si="0"/>
        <v>6400</v>
      </c>
      <c r="R75" s="143">
        <f t="shared" si="1"/>
        <v>25600</v>
      </c>
      <c r="S75" s="96" t="s">
        <v>469</v>
      </c>
      <c r="T75" s="103" t="s">
        <v>172</v>
      </c>
      <c r="U75" s="103" t="s">
        <v>372</v>
      </c>
    </row>
    <row r="76" spans="1:21" ht="26.25" customHeight="1">
      <c r="A76" s="93" t="s">
        <v>293</v>
      </c>
      <c r="B76" s="104"/>
      <c r="C76" s="105" t="s">
        <v>137</v>
      </c>
      <c r="D76" s="106"/>
      <c r="E76" s="142"/>
      <c r="F76" s="107"/>
      <c r="G76" s="107"/>
      <c r="H76" s="107"/>
      <c r="I76" s="107"/>
      <c r="J76" s="142"/>
      <c r="K76" s="103"/>
      <c r="L76" s="96"/>
      <c r="M76" s="95" t="s">
        <v>194</v>
      </c>
      <c r="N76" s="129" t="s">
        <v>427</v>
      </c>
      <c r="O76" s="131">
        <v>19700</v>
      </c>
      <c r="P76" s="131">
        <v>3550</v>
      </c>
      <c r="Q76" s="107">
        <f t="shared" si="0"/>
        <v>3940</v>
      </c>
      <c r="R76" s="143">
        <f t="shared" si="1"/>
        <v>15760</v>
      </c>
      <c r="S76" s="96" t="s">
        <v>159</v>
      </c>
      <c r="T76" s="103" t="s">
        <v>167</v>
      </c>
      <c r="U76" s="103" t="s">
        <v>372</v>
      </c>
    </row>
    <row r="77" spans="1:21" ht="26.25" customHeight="1">
      <c r="A77" s="93"/>
      <c r="B77" s="104"/>
      <c r="C77" s="105" t="s">
        <v>483</v>
      </c>
      <c r="D77" s="106"/>
      <c r="E77" s="142"/>
      <c r="F77" s="107"/>
      <c r="G77" s="107"/>
      <c r="H77" s="107"/>
      <c r="I77" s="107"/>
      <c r="J77" s="142"/>
      <c r="K77" s="103"/>
      <c r="L77" s="96"/>
      <c r="M77" s="95"/>
      <c r="N77" s="129"/>
      <c r="O77" s="131">
        <v>0</v>
      </c>
      <c r="P77" s="131">
        <v>94000</v>
      </c>
      <c r="Q77" s="107">
        <f t="shared" si="0"/>
        <v>0</v>
      </c>
      <c r="R77" s="143">
        <f t="shared" si="1"/>
        <v>0</v>
      </c>
      <c r="S77" s="152" t="s">
        <v>128</v>
      </c>
      <c r="T77" s="103"/>
      <c r="U77" s="103"/>
    </row>
    <row r="78" spans="1:21" ht="26.25" customHeight="1">
      <c r="A78" s="161"/>
      <c r="B78" s="162"/>
      <c r="C78" s="163"/>
      <c r="D78" s="164"/>
      <c r="E78" s="165"/>
      <c r="F78" s="166"/>
      <c r="G78" s="166"/>
      <c r="H78" s="166"/>
      <c r="I78" s="166"/>
      <c r="J78" s="165"/>
      <c r="K78" s="171"/>
      <c r="L78" s="163"/>
      <c r="M78" s="167"/>
      <c r="N78" s="168"/>
      <c r="O78" s="169">
        <f>SUM(O74:O77)</f>
        <v>103700</v>
      </c>
      <c r="P78" s="169">
        <f>SUM(P74:P77)</f>
        <v>157650</v>
      </c>
      <c r="Q78" s="166"/>
      <c r="R78" s="170"/>
      <c r="S78" s="163"/>
      <c r="T78" s="171"/>
      <c r="U78" s="171"/>
    </row>
    <row r="79" spans="1:21" ht="27.75" customHeight="1">
      <c r="A79" s="172" t="s">
        <v>294</v>
      </c>
      <c r="B79" s="173">
        <v>32321</v>
      </c>
      <c r="C79" s="191" t="s">
        <v>35</v>
      </c>
      <c r="D79" s="193" t="s">
        <v>36</v>
      </c>
      <c r="E79" s="192">
        <v>75000</v>
      </c>
      <c r="F79" s="177">
        <v>76300</v>
      </c>
      <c r="G79" s="177">
        <v>78400</v>
      </c>
      <c r="H79" s="177">
        <v>44000</v>
      </c>
      <c r="I79" s="177">
        <v>45000</v>
      </c>
      <c r="J79" s="192">
        <v>75000</v>
      </c>
      <c r="K79" s="178"/>
      <c r="L79" s="191" t="s">
        <v>19</v>
      </c>
      <c r="M79" s="184" t="s">
        <v>195</v>
      </c>
      <c r="N79" s="180" t="s">
        <v>428</v>
      </c>
      <c r="O79" s="181">
        <v>82000</v>
      </c>
      <c r="P79" s="181">
        <v>52500</v>
      </c>
      <c r="Q79" s="177">
        <f t="shared" si="0"/>
        <v>16400</v>
      </c>
      <c r="R79" s="182">
        <f t="shared" si="1"/>
        <v>65600</v>
      </c>
      <c r="S79" s="191" t="s">
        <v>159</v>
      </c>
      <c r="T79" s="178" t="s">
        <v>167</v>
      </c>
      <c r="U79" s="178" t="s">
        <v>369</v>
      </c>
    </row>
    <row r="80" spans="1:21" ht="24" customHeight="1">
      <c r="A80" s="172" t="s">
        <v>295</v>
      </c>
      <c r="B80" s="173"/>
      <c r="C80" s="191"/>
      <c r="D80" s="193" t="s">
        <v>342</v>
      </c>
      <c r="E80" s="192"/>
      <c r="F80" s="177"/>
      <c r="G80" s="177"/>
      <c r="H80" s="177"/>
      <c r="I80" s="177"/>
      <c r="J80" s="192"/>
      <c r="K80" s="178"/>
      <c r="L80" s="191"/>
      <c r="M80" s="184" t="s">
        <v>343</v>
      </c>
      <c r="N80" s="180" t="s">
        <v>429</v>
      </c>
      <c r="O80" s="181">
        <v>20000</v>
      </c>
      <c r="P80" s="181">
        <v>28500</v>
      </c>
      <c r="Q80" s="177">
        <f t="shared" si="0"/>
        <v>4000</v>
      </c>
      <c r="R80" s="182">
        <f t="shared" si="1"/>
        <v>16000</v>
      </c>
      <c r="S80" s="191" t="s">
        <v>159</v>
      </c>
      <c r="T80" s="178" t="s">
        <v>167</v>
      </c>
      <c r="U80" s="178" t="s">
        <v>369</v>
      </c>
    </row>
    <row r="81" spans="1:21" ht="21" customHeight="1">
      <c r="A81" s="172" t="s">
        <v>296</v>
      </c>
      <c r="B81" s="173"/>
      <c r="C81" s="191"/>
      <c r="D81" s="193" t="s">
        <v>250</v>
      </c>
      <c r="E81" s="192"/>
      <c r="F81" s="177"/>
      <c r="G81" s="177"/>
      <c r="H81" s="177"/>
      <c r="I81" s="177"/>
      <c r="J81" s="192"/>
      <c r="K81" s="178"/>
      <c r="L81" s="191"/>
      <c r="M81" s="184" t="s">
        <v>344</v>
      </c>
      <c r="N81" s="180" t="s">
        <v>430</v>
      </c>
      <c r="O81" s="181">
        <v>5000</v>
      </c>
      <c r="P81" s="181">
        <v>3100</v>
      </c>
      <c r="Q81" s="177">
        <f t="shared" si="0"/>
        <v>1000</v>
      </c>
      <c r="R81" s="182">
        <f t="shared" si="1"/>
        <v>4000</v>
      </c>
      <c r="S81" s="191" t="s">
        <v>159</v>
      </c>
      <c r="T81" s="178" t="s">
        <v>167</v>
      </c>
      <c r="U81" s="178" t="s">
        <v>369</v>
      </c>
    </row>
    <row r="82" spans="1:21" ht="23.25" customHeight="1">
      <c r="A82" s="172" t="s">
        <v>297</v>
      </c>
      <c r="B82" s="173"/>
      <c r="C82" s="191"/>
      <c r="D82" s="193" t="s">
        <v>251</v>
      </c>
      <c r="E82" s="192"/>
      <c r="F82" s="177"/>
      <c r="G82" s="177"/>
      <c r="H82" s="177"/>
      <c r="I82" s="177"/>
      <c r="J82" s="192"/>
      <c r="K82" s="178"/>
      <c r="L82" s="191"/>
      <c r="M82" s="184" t="s">
        <v>345</v>
      </c>
      <c r="N82" s="180" t="s">
        <v>431</v>
      </c>
      <c r="O82" s="181">
        <v>2500</v>
      </c>
      <c r="P82" s="181">
        <v>0</v>
      </c>
      <c r="Q82" s="177">
        <f t="shared" si="0"/>
        <v>500</v>
      </c>
      <c r="R82" s="182">
        <f t="shared" si="1"/>
        <v>2000</v>
      </c>
      <c r="S82" s="191" t="s">
        <v>159</v>
      </c>
      <c r="T82" s="178" t="s">
        <v>167</v>
      </c>
      <c r="U82" s="178" t="s">
        <v>369</v>
      </c>
    </row>
    <row r="83" spans="1:21" ht="25.5" customHeight="1">
      <c r="A83" s="172" t="s">
        <v>298</v>
      </c>
      <c r="B83" s="173">
        <v>32321</v>
      </c>
      <c r="C83" s="191" t="s">
        <v>247</v>
      </c>
      <c r="D83" s="193" t="s">
        <v>346</v>
      </c>
      <c r="E83" s="192"/>
      <c r="F83" s="177"/>
      <c r="G83" s="177"/>
      <c r="H83" s="177"/>
      <c r="I83" s="177"/>
      <c r="J83" s="192"/>
      <c r="K83" s="178"/>
      <c r="L83" s="191"/>
      <c r="M83" s="184">
        <v>31527300</v>
      </c>
      <c r="N83" s="180" t="s">
        <v>432</v>
      </c>
      <c r="O83" s="181">
        <v>2500</v>
      </c>
      <c r="P83" s="181">
        <v>0</v>
      </c>
      <c r="Q83" s="177">
        <f t="shared" si="0"/>
        <v>500</v>
      </c>
      <c r="R83" s="182">
        <f t="shared" si="1"/>
        <v>2000</v>
      </c>
      <c r="S83" s="191" t="s">
        <v>211</v>
      </c>
      <c r="T83" s="178" t="s">
        <v>218</v>
      </c>
      <c r="U83" s="178" t="s">
        <v>369</v>
      </c>
    </row>
    <row r="84" spans="1:21" ht="29.25" customHeight="1">
      <c r="A84" s="161"/>
      <c r="B84" s="162"/>
      <c r="C84" s="163"/>
      <c r="D84" s="164"/>
      <c r="E84" s="165"/>
      <c r="F84" s="166"/>
      <c r="G84" s="166"/>
      <c r="H84" s="166"/>
      <c r="I84" s="166"/>
      <c r="J84" s="165"/>
      <c r="K84" s="171"/>
      <c r="L84" s="163"/>
      <c r="M84" s="167"/>
      <c r="N84" s="168"/>
      <c r="O84" s="169">
        <f>SUM(O79:O83)</f>
        <v>112000</v>
      </c>
      <c r="P84" s="169">
        <f>SUM(P79:P83)</f>
        <v>84100</v>
      </c>
      <c r="Q84" s="166"/>
      <c r="R84" s="170"/>
      <c r="S84" s="163"/>
      <c r="T84" s="171"/>
      <c r="U84" s="171"/>
    </row>
    <row r="85" spans="1:21" ht="28.5" customHeight="1">
      <c r="A85" s="93" t="s">
        <v>299</v>
      </c>
      <c r="B85" s="104">
        <v>32322</v>
      </c>
      <c r="C85" s="105" t="s">
        <v>37</v>
      </c>
      <c r="D85" s="106" t="s">
        <v>237</v>
      </c>
      <c r="E85" s="142">
        <v>57000</v>
      </c>
      <c r="F85" s="107">
        <v>58000</v>
      </c>
      <c r="G85" s="107">
        <v>59600</v>
      </c>
      <c r="H85" s="107">
        <v>33000</v>
      </c>
      <c r="I85" s="107">
        <v>35000</v>
      </c>
      <c r="J85" s="142">
        <v>57000</v>
      </c>
      <c r="K85" s="103"/>
      <c r="L85" s="96" t="s">
        <v>19</v>
      </c>
      <c r="M85" s="95" t="s">
        <v>196</v>
      </c>
      <c r="N85" s="129" t="s">
        <v>433</v>
      </c>
      <c r="O85" s="131">
        <v>20000</v>
      </c>
      <c r="P85" s="131">
        <v>0</v>
      </c>
      <c r="Q85" s="107">
        <f t="shared" si="0"/>
        <v>4000</v>
      </c>
      <c r="R85" s="143">
        <f t="shared" si="1"/>
        <v>16000</v>
      </c>
      <c r="S85" s="96" t="s">
        <v>159</v>
      </c>
      <c r="T85" s="103" t="s">
        <v>167</v>
      </c>
      <c r="U85" s="103" t="s">
        <v>369</v>
      </c>
    </row>
    <row r="86" spans="1:21" ht="28.5" customHeight="1">
      <c r="A86" s="93"/>
      <c r="B86" s="104"/>
      <c r="C86" s="105"/>
      <c r="D86" s="106" t="s">
        <v>470</v>
      </c>
      <c r="E86" s="142"/>
      <c r="F86" s="107"/>
      <c r="G86" s="107"/>
      <c r="H86" s="107"/>
      <c r="I86" s="107"/>
      <c r="J86" s="142"/>
      <c r="K86" s="103"/>
      <c r="L86" s="96"/>
      <c r="M86" s="95"/>
      <c r="N86" s="129"/>
      <c r="O86" s="131">
        <v>8500</v>
      </c>
      <c r="P86" s="131">
        <v>6500</v>
      </c>
      <c r="Q86" s="107">
        <f t="shared" si="0"/>
        <v>1700</v>
      </c>
      <c r="R86" s="143">
        <f t="shared" si="1"/>
        <v>6800</v>
      </c>
      <c r="S86" s="96"/>
      <c r="T86" s="103"/>
      <c r="U86" s="103"/>
    </row>
    <row r="87" spans="1:21" ht="24" customHeight="1">
      <c r="A87" s="93" t="s">
        <v>300</v>
      </c>
      <c r="B87" s="104">
        <v>32329</v>
      </c>
      <c r="C87" s="105" t="s">
        <v>38</v>
      </c>
      <c r="D87" s="106" t="s">
        <v>39</v>
      </c>
      <c r="E87" s="142">
        <v>0</v>
      </c>
      <c r="F87" s="107">
        <f>SUM(E87*1.7/100)+E87</f>
        <v>0</v>
      </c>
      <c r="G87" s="107">
        <f>SUM(F87*2.7/100)+F87</f>
        <v>0</v>
      </c>
      <c r="H87" s="107">
        <f>SUM(F87/26*15)</f>
        <v>0</v>
      </c>
      <c r="I87" s="107">
        <f>SUM(G87/26*15)</f>
        <v>0</v>
      </c>
      <c r="J87" s="142">
        <v>0</v>
      </c>
      <c r="K87" s="103"/>
      <c r="L87" s="96" t="s">
        <v>19</v>
      </c>
      <c r="M87" s="95" t="s">
        <v>347</v>
      </c>
      <c r="N87" s="129" t="s">
        <v>434</v>
      </c>
      <c r="O87" s="131">
        <v>3200</v>
      </c>
      <c r="P87" s="131">
        <v>0</v>
      </c>
      <c r="Q87" s="107">
        <f t="shared" si="0"/>
        <v>640</v>
      </c>
      <c r="R87" s="143">
        <f t="shared" si="1"/>
        <v>2560</v>
      </c>
      <c r="S87" s="96" t="s">
        <v>159</v>
      </c>
      <c r="T87" s="103" t="s">
        <v>167</v>
      </c>
      <c r="U87" s="103" t="s">
        <v>369</v>
      </c>
    </row>
    <row r="88" spans="1:21" ht="24" customHeight="1">
      <c r="A88" s="161"/>
      <c r="B88" s="162"/>
      <c r="C88" s="163"/>
      <c r="D88" s="164"/>
      <c r="E88" s="165"/>
      <c r="F88" s="166"/>
      <c r="G88" s="166"/>
      <c r="H88" s="166"/>
      <c r="I88" s="166"/>
      <c r="J88" s="165"/>
      <c r="K88" s="171"/>
      <c r="L88" s="163"/>
      <c r="M88" s="167"/>
      <c r="N88" s="168"/>
      <c r="O88" s="169">
        <f>SUM(O85:O87)</f>
        <v>31700</v>
      </c>
      <c r="P88" s="169">
        <f>SUM(P85:P87)</f>
        <v>6500</v>
      </c>
      <c r="Q88" s="166"/>
      <c r="R88" s="170"/>
      <c r="S88" s="163"/>
      <c r="T88" s="171"/>
      <c r="U88" s="171"/>
    </row>
    <row r="89" spans="1:21" ht="28.5" customHeight="1">
      <c r="A89" s="93" t="s">
        <v>301</v>
      </c>
      <c r="B89" s="104">
        <v>32339</v>
      </c>
      <c r="C89" s="105" t="s">
        <v>356</v>
      </c>
      <c r="D89" s="106" t="s">
        <v>40</v>
      </c>
      <c r="E89" s="142">
        <v>7000</v>
      </c>
      <c r="F89" s="107">
        <v>7200</v>
      </c>
      <c r="G89" s="107">
        <v>7400</v>
      </c>
      <c r="H89" s="107">
        <v>4000</v>
      </c>
      <c r="I89" s="107">
        <v>5000</v>
      </c>
      <c r="J89" s="142">
        <v>7000</v>
      </c>
      <c r="K89" s="103"/>
      <c r="L89" s="96" t="s">
        <v>19</v>
      </c>
      <c r="M89" s="95" t="s">
        <v>197</v>
      </c>
      <c r="N89" s="129" t="s">
        <v>435</v>
      </c>
      <c r="O89" s="131">
        <v>2500</v>
      </c>
      <c r="P89" s="131">
        <v>2000</v>
      </c>
      <c r="Q89" s="107">
        <f t="shared" si="0"/>
        <v>500</v>
      </c>
      <c r="R89" s="143">
        <f t="shared" si="1"/>
        <v>2000</v>
      </c>
      <c r="S89" s="96" t="s">
        <v>159</v>
      </c>
      <c r="T89" s="103" t="s">
        <v>218</v>
      </c>
      <c r="U89" s="103" t="s">
        <v>369</v>
      </c>
    </row>
    <row r="90" spans="1:21" ht="28.5" customHeight="1">
      <c r="A90" s="161"/>
      <c r="B90" s="162"/>
      <c r="C90" s="163"/>
      <c r="D90" s="164"/>
      <c r="E90" s="165"/>
      <c r="F90" s="166"/>
      <c r="G90" s="166"/>
      <c r="H90" s="166"/>
      <c r="I90" s="166"/>
      <c r="J90" s="165"/>
      <c r="K90" s="171"/>
      <c r="L90" s="163"/>
      <c r="M90" s="167"/>
      <c r="N90" s="168"/>
      <c r="O90" s="169">
        <v>2500</v>
      </c>
      <c r="P90" s="169">
        <v>2000</v>
      </c>
      <c r="Q90" s="166">
        <f t="shared" si="0"/>
        <v>500</v>
      </c>
      <c r="R90" s="170">
        <f t="shared" si="1"/>
        <v>2000</v>
      </c>
      <c r="S90" s="163"/>
      <c r="T90" s="171"/>
      <c r="U90" s="171"/>
    </row>
    <row r="91" spans="1:21" ht="21.75" customHeight="1">
      <c r="A91" s="93" t="s">
        <v>302</v>
      </c>
      <c r="B91" s="104">
        <v>32341</v>
      </c>
      <c r="C91" s="105" t="s">
        <v>41</v>
      </c>
      <c r="D91" s="106" t="s">
        <v>42</v>
      </c>
      <c r="E91" s="142">
        <v>75000</v>
      </c>
      <c r="F91" s="107">
        <v>76300</v>
      </c>
      <c r="G91" s="107">
        <v>78400</v>
      </c>
      <c r="H91" s="107">
        <v>44000</v>
      </c>
      <c r="I91" s="107">
        <v>45000</v>
      </c>
      <c r="J91" s="142">
        <v>75000</v>
      </c>
      <c r="K91" s="103"/>
      <c r="L91" s="96" t="s">
        <v>19</v>
      </c>
      <c r="M91" s="95" t="s">
        <v>198</v>
      </c>
      <c r="N91" s="129" t="s">
        <v>436</v>
      </c>
      <c r="O91" s="131">
        <v>40000</v>
      </c>
      <c r="P91" s="131">
        <v>39000</v>
      </c>
      <c r="Q91" s="107">
        <f t="shared" si="0"/>
        <v>8000</v>
      </c>
      <c r="R91" s="143">
        <f t="shared" si="1"/>
        <v>32000</v>
      </c>
      <c r="S91" s="96" t="s">
        <v>159</v>
      </c>
      <c r="T91" s="103" t="s">
        <v>218</v>
      </c>
      <c r="U91" s="103" t="s">
        <v>369</v>
      </c>
    </row>
    <row r="92" spans="1:21" ht="21.75" customHeight="1">
      <c r="A92" s="161"/>
      <c r="B92" s="162"/>
      <c r="C92" s="163"/>
      <c r="D92" s="164"/>
      <c r="E92" s="165"/>
      <c r="F92" s="166"/>
      <c r="G92" s="166"/>
      <c r="H92" s="166"/>
      <c r="I92" s="166"/>
      <c r="J92" s="165"/>
      <c r="K92" s="171"/>
      <c r="L92" s="163"/>
      <c r="M92" s="167"/>
      <c r="N92" s="168"/>
      <c r="O92" s="169">
        <v>40000</v>
      </c>
      <c r="P92" s="169">
        <v>39000</v>
      </c>
      <c r="Q92" s="166">
        <f t="shared" si="0"/>
        <v>8000</v>
      </c>
      <c r="R92" s="170">
        <f t="shared" si="1"/>
        <v>32000</v>
      </c>
      <c r="S92" s="163"/>
      <c r="T92" s="171"/>
      <c r="U92" s="171"/>
    </row>
    <row r="93" spans="1:21" ht="29.25" customHeight="1">
      <c r="A93" s="93" t="s">
        <v>303</v>
      </c>
      <c r="B93" s="104">
        <v>32342</v>
      </c>
      <c r="C93" s="105" t="s">
        <v>43</v>
      </c>
      <c r="D93" s="106" t="s">
        <v>44</v>
      </c>
      <c r="E93" s="142">
        <v>6000</v>
      </c>
      <c r="F93" s="107">
        <v>6150</v>
      </c>
      <c r="G93" s="107">
        <v>6300</v>
      </c>
      <c r="H93" s="107">
        <v>3000</v>
      </c>
      <c r="I93" s="107">
        <v>4000</v>
      </c>
      <c r="J93" s="142">
        <v>6000</v>
      </c>
      <c r="K93" s="103"/>
      <c r="L93" s="96" t="s">
        <v>19</v>
      </c>
      <c r="M93" s="95" t="s">
        <v>199</v>
      </c>
      <c r="N93" s="129" t="s">
        <v>437</v>
      </c>
      <c r="O93" s="131">
        <v>16300</v>
      </c>
      <c r="P93" s="131">
        <v>16300</v>
      </c>
      <c r="Q93" s="107">
        <f t="shared" si="0"/>
        <v>3260</v>
      </c>
      <c r="R93" s="143">
        <f t="shared" si="1"/>
        <v>13040</v>
      </c>
      <c r="S93" s="96" t="s">
        <v>159</v>
      </c>
      <c r="T93" s="103" t="s">
        <v>218</v>
      </c>
      <c r="U93" s="103" t="s">
        <v>369</v>
      </c>
    </row>
    <row r="94" spans="1:21" ht="29.25" customHeight="1">
      <c r="A94" s="161"/>
      <c r="B94" s="162"/>
      <c r="C94" s="163"/>
      <c r="D94" s="164"/>
      <c r="E94" s="165"/>
      <c r="F94" s="166"/>
      <c r="G94" s="166"/>
      <c r="H94" s="166"/>
      <c r="I94" s="166"/>
      <c r="J94" s="165"/>
      <c r="K94" s="171"/>
      <c r="L94" s="163"/>
      <c r="M94" s="167"/>
      <c r="N94" s="168"/>
      <c r="O94" s="169">
        <v>16300</v>
      </c>
      <c r="P94" s="169">
        <v>16300</v>
      </c>
      <c r="Q94" s="166">
        <f t="shared" si="0"/>
        <v>3260</v>
      </c>
      <c r="R94" s="170">
        <f t="shared" si="1"/>
        <v>13040</v>
      </c>
      <c r="S94" s="163"/>
      <c r="T94" s="171"/>
      <c r="U94" s="171"/>
    </row>
    <row r="95" spans="1:21" ht="32.25" customHeight="1">
      <c r="A95" s="93" t="s">
        <v>304</v>
      </c>
      <c r="B95" s="104">
        <v>32343</v>
      </c>
      <c r="C95" s="105" t="s">
        <v>45</v>
      </c>
      <c r="D95" s="106" t="s">
        <v>46</v>
      </c>
      <c r="E95" s="142">
        <v>5000</v>
      </c>
      <c r="F95" s="107">
        <v>5100</v>
      </c>
      <c r="G95" s="107">
        <v>5300</v>
      </c>
      <c r="H95" s="107">
        <v>3000</v>
      </c>
      <c r="I95" s="107">
        <v>3000</v>
      </c>
      <c r="J95" s="142">
        <v>5000</v>
      </c>
      <c r="K95" s="103"/>
      <c r="L95" s="96" t="s">
        <v>19</v>
      </c>
      <c r="M95" s="95" t="s">
        <v>200</v>
      </c>
      <c r="N95" s="129" t="s">
        <v>438</v>
      </c>
      <c r="O95" s="131">
        <v>8000</v>
      </c>
      <c r="P95" s="131">
        <v>5000</v>
      </c>
      <c r="Q95" s="107">
        <f t="shared" si="0"/>
        <v>1600</v>
      </c>
      <c r="R95" s="143">
        <f t="shared" si="1"/>
        <v>6400</v>
      </c>
      <c r="S95" s="96" t="s">
        <v>159</v>
      </c>
      <c r="T95" s="103" t="s">
        <v>167</v>
      </c>
      <c r="U95" s="103" t="s">
        <v>369</v>
      </c>
    </row>
    <row r="96" spans="1:21" ht="33" customHeight="1">
      <c r="A96" s="93" t="s">
        <v>305</v>
      </c>
      <c r="B96" s="104">
        <v>32344</v>
      </c>
      <c r="C96" s="105" t="s">
        <v>47</v>
      </c>
      <c r="D96" s="106" t="s">
        <v>48</v>
      </c>
      <c r="E96" s="142">
        <v>15000</v>
      </c>
      <c r="F96" s="107">
        <v>15300</v>
      </c>
      <c r="G96" s="107">
        <v>15700</v>
      </c>
      <c r="H96" s="107">
        <v>9000</v>
      </c>
      <c r="I96" s="107">
        <v>9000</v>
      </c>
      <c r="J96" s="142">
        <v>15000</v>
      </c>
      <c r="K96" s="103"/>
      <c r="L96" s="96" t="s">
        <v>19</v>
      </c>
      <c r="M96" s="95" t="s">
        <v>201</v>
      </c>
      <c r="N96" s="129" t="s">
        <v>439</v>
      </c>
      <c r="O96" s="131">
        <v>18500</v>
      </c>
      <c r="P96" s="131">
        <v>22500</v>
      </c>
      <c r="Q96" s="107">
        <f t="shared" si="0"/>
        <v>3700</v>
      </c>
      <c r="R96" s="143">
        <f t="shared" si="1"/>
        <v>14800</v>
      </c>
      <c r="S96" s="96" t="s">
        <v>159</v>
      </c>
      <c r="T96" s="103" t="s">
        <v>167</v>
      </c>
      <c r="U96" s="103" t="s">
        <v>369</v>
      </c>
    </row>
    <row r="97" spans="1:21" s="86" customFormat="1" ht="38.25" customHeight="1">
      <c r="A97" s="93" t="s">
        <v>306</v>
      </c>
      <c r="B97" s="104">
        <v>32349</v>
      </c>
      <c r="C97" s="105" t="s">
        <v>49</v>
      </c>
      <c r="D97" s="106" t="s">
        <v>50</v>
      </c>
      <c r="E97" s="142">
        <v>3000</v>
      </c>
      <c r="F97" s="107">
        <v>3100</v>
      </c>
      <c r="G97" s="107">
        <v>3200</v>
      </c>
      <c r="H97" s="107">
        <v>2000</v>
      </c>
      <c r="I97" s="107">
        <v>2000</v>
      </c>
      <c r="J97" s="142">
        <v>3000</v>
      </c>
      <c r="K97" s="103"/>
      <c r="L97" s="96" t="s">
        <v>19</v>
      </c>
      <c r="M97" s="95" t="s">
        <v>202</v>
      </c>
      <c r="N97" s="129" t="s">
        <v>440</v>
      </c>
      <c r="O97" s="131">
        <v>7900</v>
      </c>
      <c r="P97" s="131">
        <v>17900</v>
      </c>
      <c r="Q97" s="107">
        <f t="shared" si="0"/>
        <v>1580</v>
      </c>
      <c r="R97" s="143">
        <f t="shared" si="1"/>
        <v>6320</v>
      </c>
      <c r="S97" s="96" t="s">
        <v>159</v>
      </c>
      <c r="T97" s="103" t="s">
        <v>213</v>
      </c>
      <c r="U97" s="103" t="s">
        <v>369</v>
      </c>
    </row>
    <row r="98" spans="1:21" s="86" customFormat="1" ht="38.25" customHeight="1">
      <c r="A98" s="161"/>
      <c r="B98" s="162"/>
      <c r="C98" s="163"/>
      <c r="D98" s="164"/>
      <c r="E98" s="165"/>
      <c r="F98" s="166"/>
      <c r="G98" s="166"/>
      <c r="H98" s="166"/>
      <c r="I98" s="166"/>
      <c r="J98" s="165"/>
      <c r="K98" s="171"/>
      <c r="L98" s="163"/>
      <c r="M98" s="167"/>
      <c r="N98" s="168"/>
      <c r="O98" s="169">
        <f>SUM(O95:O97)</f>
        <v>34400</v>
      </c>
      <c r="P98" s="169">
        <f>SUM(P95:P97)</f>
        <v>45400</v>
      </c>
      <c r="Q98" s="166"/>
      <c r="R98" s="170"/>
      <c r="S98" s="163"/>
      <c r="T98" s="171"/>
      <c r="U98" s="171"/>
    </row>
    <row r="99" spans="1:21" ht="27" customHeight="1">
      <c r="A99" s="93" t="s">
        <v>307</v>
      </c>
      <c r="B99" s="104">
        <v>32361</v>
      </c>
      <c r="C99" s="105" t="s">
        <v>51</v>
      </c>
      <c r="D99" s="106" t="s">
        <v>174</v>
      </c>
      <c r="E99" s="142">
        <v>2000</v>
      </c>
      <c r="F99" s="107">
        <v>2050</v>
      </c>
      <c r="G99" s="107">
        <v>2100</v>
      </c>
      <c r="H99" s="107">
        <v>2000</v>
      </c>
      <c r="I99" s="107">
        <v>2000</v>
      </c>
      <c r="J99" s="142">
        <v>2000</v>
      </c>
      <c r="K99" s="103"/>
      <c r="L99" s="96" t="s">
        <v>19</v>
      </c>
      <c r="M99" s="95" t="s">
        <v>203</v>
      </c>
      <c r="N99" s="129" t="s">
        <v>441</v>
      </c>
      <c r="O99" s="131">
        <v>15000</v>
      </c>
      <c r="P99" s="131">
        <v>20000</v>
      </c>
      <c r="Q99" s="107">
        <f t="shared" si="0"/>
        <v>3000</v>
      </c>
      <c r="R99" s="143">
        <f t="shared" si="1"/>
        <v>12000</v>
      </c>
      <c r="S99" s="96" t="s">
        <v>159</v>
      </c>
      <c r="T99" s="103" t="s">
        <v>167</v>
      </c>
      <c r="U99" s="103" t="s">
        <v>369</v>
      </c>
    </row>
    <row r="100" spans="1:21" ht="27.75" customHeight="1">
      <c r="A100" s="93" t="s">
        <v>308</v>
      </c>
      <c r="B100" s="104"/>
      <c r="C100" s="105"/>
      <c r="D100" s="106" t="s">
        <v>175</v>
      </c>
      <c r="E100" s="142"/>
      <c r="F100" s="107"/>
      <c r="G100" s="107"/>
      <c r="H100" s="107"/>
      <c r="I100" s="107"/>
      <c r="J100" s="142"/>
      <c r="K100" s="103"/>
      <c r="L100" s="96"/>
      <c r="M100" s="95" t="s">
        <v>203</v>
      </c>
      <c r="N100" s="129" t="s">
        <v>442</v>
      </c>
      <c r="O100" s="131">
        <v>5000</v>
      </c>
      <c r="P100" s="131">
        <v>4060</v>
      </c>
      <c r="Q100" s="107">
        <f t="shared" si="0"/>
        <v>1000</v>
      </c>
      <c r="R100" s="143">
        <f t="shared" si="1"/>
        <v>4000</v>
      </c>
      <c r="S100" s="96" t="s">
        <v>159</v>
      </c>
      <c r="T100" s="103" t="s">
        <v>167</v>
      </c>
      <c r="U100" s="103" t="s">
        <v>369</v>
      </c>
    </row>
    <row r="101" spans="1:21" ht="27.75" customHeight="1">
      <c r="A101" s="161"/>
      <c r="B101" s="162"/>
      <c r="C101" s="163"/>
      <c r="D101" s="164"/>
      <c r="E101" s="165"/>
      <c r="F101" s="166"/>
      <c r="G101" s="166"/>
      <c r="H101" s="166"/>
      <c r="I101" s="166"/>
      <c r="J101" s="165"/>
      <c r="K101" s="171"/>
      <c r="L101" s="163"/>
      <c r="M101" s="167"/>
      <c r="N101" s="168"/>
      <c r="O101" s="169">
        <f>SUM(O99:O100)</f>
        <v>20000</v>
      </c>
      <c r="P101" s="169">
        <f>SUM(P99:P100)</f>
        <v>24060</v>
      </c>
      <c r="Q101" s="166"/>
      <c r="R101" s="170"/>
      <c r="S101" s="163"/>
      <c r="T101" s="171"/>
      <c r="U101" s="171"/>
    </row>
    <row r="102" spans="1:21" ht="38.25" customHeight="1">
      <c r="A102" s="93" t="s">
        <v>309</v>
      </c>
      <c r="B102" s="104">
        <v>32353</v>
      </c>
      <c r="C102" s="105" t="s">
        <v>138</v>
      </c>
      <c r="D102" s="106" t="s">
        <v>230</v>
      </c>
      <c r="E102" s="142">
        <v>9000</v>
      </c>
      <c r="F102" s="107">
        <v>9200</v>
      </c>
      <c r="G102" s="107">
        <v>9400</v>
      </c>
      <c r="H102" s="107">
        <v>5000</v>
      </c>
      <c r="I102" s="107">
        <v>6000</v>
      </c>
      <c r="J102" s="142">
        <v>9000</v>
      </c>
      <c r="K102" s="103"/>
      <c r="L102" s="96" t="s">
        <v>19</v>
      </c>
      <c r="M102" s="95" t="s">
        <v>229</v>
      </c>
      <c r="N102" s="129" t="s">
        <v>443</v>
      </c>
      <c r="O102" s="131">
        <v>25000</v>
      </c>
      <c r="P102" s="131">
        <v>18800</v>
      </c>
      <c r="Q102" s="107">
        <f t="shared" si="0"/>
        <v>5000</v>
      </c>
      <c r="R102" s="143">
        <f t="shared" si="1"/>
        <v>20000</v>
      </c>
      <c r="S102" s="96" t="s">
        <v>211</v>
      </c>
      <c r="T102" s="103" t="s">
        <v>167</v>
      </c>
      <c r="U102" s="103" t="s">
        <v>369</v>
      </c>
    </row>
    <row r="103" spans="1:21" ht="31.5" customHeight="1">
      <c r="A103" s="93"/>
      <c r="B103" s="104"/>
      <c r="C103" s="105"/>
      <c r="D103" s="106" t="s">
        <v>472</v>
      </c>
      <c r="E103" s="142"/>
      <c r="F103" s="107"/>
      <c r="G103" s="107"/>
      <c r="H103" s="107"/>
      <c r="I103" s="107"/>
      <c r="J103" s="142"/>
      <c r="K103" s="103"/>
      <c r="L103" s="96"/>
      <c r="M103" s="95"/>
      <c r="N103" s="129"/>
      <c r="O103" s="131">
        <v>30000</v>
      </c>
      <c r="P103" s="131">
        <v>33000</v>
      </c>
      <c r="Q103" s="107">
        <f t="shared" si="0"/>
        <v>6000</v>
      </c>
      <c r="R103" s="143">
        <f t="shared" si="1"/>
        <v>24000</v>
      </c>
      <c r="S103" s="96" t="s">
        <v>128</v>
      </c>
      <c r="T103" s="103" t="s">
        <v>218</v>
      </c>
      <c r="U103" s="103" t="s">
        <v>369</v>
      </c>
    </row>
    <row r="104" spans="1:21" ht="24" customHeight="1">
      <c r="A104" s="93"/>
      <c r="B104" s="104"/>
      <c r="C104" s="105" t="s">
        <v>473</v>
      </c>
      <c r="D104" s="106" t="s">
        <v>484</v>
      </c>
      <c r="E104" s="142"/>
      <c r="F104" s="107"/>
      <c r="G104" s="107"/>
      <c r="H104" s="107"/>
      <c r="I104" s="107"/>
      <c r="J104" s="142"/>
      <c r="K104" s="103"/>
      <c r="L104" s="96"/>
      <c r="M104" s="95"/>
      <c r="N104" s="129"/>
      <c r="O104" s="131">
        <v>3800</v>
      </c>
      <c r="P104" s="131">
        <v>60000</v>
      </c>
      <c r="Q104" s="107">
        <f t="shared" si="0"/>
        <v>760</v>
      </c>
      <c r="R104" s="143">
        <f t="shared" si="1"/>
        <v>3040</v>
      </c>
      <c r="S104" s="96" t="s">
        <v>211</v>
      </c>
      <c r="T104" s="103"/>
      <c r="U104" s="103"/>
    </row>
    <row r="105" spans="1:21" ht="31.5" customHeight="1">
      <c r="A105" s="161"/>
      <c r="B105" s="162"/>
      <c r="C105" s="163"/>
      <c r="D105" s="164"/>
      <c r="E105" s="165"/>
      <c r="F105" s="166"/>
      <c r="G105" s="166"/>
      <c r="H105" s="166"/>
      <c r="I105" s="166"/>
      <c r="J105" s="165"/>
      <c r="K105" s="171"/>
      <c r="L105" s="163"/>
      <c r="M105" s="167"/>
      <c r="N105" s="168"/>
      <c r="O105" s="169">
        <f>SUM(O102:O104)</f>
        <v>58800</v>
      </c>
      <c r="P105" s="169">
        <f>SUM(P102:P104)</f>
        <v>111800</v>
      </c>
      <c r="Q105" s="166"/>
      <c r="R105" s="170"/>
      <c r="S105" s="163"/>
      <c r="T105" s="171"/>
      <c r="U105" s="171"/>
    </row>
    <row r="106" spans="1:21" ht="37.5" customHeight="1">
      <c r="A106" s="93" t="s">
        <v>310</v>
      </c>
      <c r="B106" s="104">
        <v>32393</v>
      </c>
      <c r="C106" s="105" t="s">
        <v>116</v>
      </c>
      <c r="D106" s="106" t="s">
        <v>239</v>
      </c>
      <c r="E106" s="142"/>
      <c r="F106" s="107"/>
      <c r="G106" s="107"/>
      <c r="H106" s="107"/>
      <c r="I106" s="107"/>
      <c r="J106" s="142"/>
      <c r="K106" s="103"/>
      <c r="L106" s="96"/>
      <c r="M106" s="95" t="s">
        <v>204</v>
      </c>
      <c r="N106" s="129" t="s">
        <v>444</v>
      </c>
      <c r="O106" s="131">
        <v>15000</v>
      </c>
      <c r="P106" s="131">
        <v>15000</v>
      </c>
      <c r="Q106" s="107">
        <f t="shared" si="0"/>
        <v>3000</v>
      </c>
      <c r="R106" s="143">
        <f t="shared" si="1"/>
        <v>12000</v>
      </c>
      <c r="S106" s="96" t="s">
        <v>159</v>
      </c>
      <c r="T106" s="103" t="s">
        <v>167</v>
      </c>
      <c r="U106" s="103" t="s">
        <v>369</v>
      </c>
    </row>
    <row r="107" spans="1:21" ht="37.5" customHeight="1">
      <c r="A107" s="161"/>
      <c r="B107" s="162"/>
      <c r="C107" s="163"/>
      <c r="D107" s="164"/>
      <c r="E107" s="165"/>
      <c r="F107" s="166"/>
      <c r="G107" s="166"/>
      <c r="H107" s="166"/>
      <c r="I107" s="166"/>
      <c r="J107" s="165"/>
      <c r="K107" s="171"/>
      <c r="L107" s="163"/>
      <c r="M107" s="167"/>
      <c r="N107" s="168"/>
      <c r="O107" s="169">
        <v>15000</v>
      </c>
      <c r="P107" s="169">
        <v>15000</v>
      </c>
      <c r="Q107" s="166">
        <f t="shared" si="0"/>
        <v>3000</v>
      </c>
      <c r="R107" s="170">
        <f t="shared" si="1"/>
        <v>12000</v>
      </c>
      <c r="S107" s="163"/>
      <c r="T107" s="171"/>
      <c r="U107" s="171"/>
    </row>
    <row r="108" spans="1:21" ht="38.25" customHeight="1">
      <c r="A108" s="172" t="s">
        <v>311</v>
      </c>
      <c r="B108" s="173">
        <v>32399</v>
      </c>
      <c r="C108" s="191" t="s">
        <v>476</v>
      </c>
      <c r="D108" s="193" t="s">
        <v>50</v>
      </c>
      <c r="E108" s="192">
        <v>2500</v>
      </c>
      <c r="F108" s="177">
        <v>2600</v>
      </c>
      <c r="G108" s="177">
        <v>2600</v>
      </c>
      <c r="H108" s="177">
        <v>2000</v>
      </c>
      <c r="I108" s="177">
        <v>2000</v>
      </c>
      <c r="J108" s="192">
        <v>2500</v>
      </c>
      <c r="K108" s="178"/>
      <c r="L108" s="191" t="s">
        <v>19</v>
      </c>
      <c r="M108" s="184" t="s">
        <v>205</v>
      </c>
      <c r="N108" s="180" t="s">
        <v>445</v>
      </c>
      <c r="O108" s="181">
        <v>5000</v>
      </c>
      <c r="P108" s="181">
        <v>5000</v>
      </c>
      <c r="Q108" s="177">
        <f t="shared" si="0"/>
        <v>1000</v>
      </c>
      <c r="R108" s="182">
        <f t="shared" si="1"/>
        <v>4000</v>
      </c>
      <c r="S108" s="191" t="s">
        <v>159</v>
      </c>
      <c r="T108" s="178" t="s">
        <v>167</v>
      </c>
      <c r="U108" s="178" t="s">
        <v>369</v>
      </c>
    </row>
    <row r="109" spans="1:21" ht="41.25" customHeight="1">
      <c r="A109" s="172" t="s">
        <v>312</v>
      </c>
      <c r="B109" s="173"/>
      <c r="C109" s="191" t="s">
        <v>216</v>
      </c>
      <c r="D109" s="193" t="s">
        <v>238</v>
      </c>
      <c r="E109" s="192"/>
      <c r="F109" s="177"/>
      <c r="G109" s="177"/>
      <c r="H109" s="177"/>
      <c r="I109" s="177"/>
      <c r="J109" s="192"/>
      <c r="K109" s="178"/>
      <c r="L109" s="191"/>
      <c r="M109" s="184" t="s">
        <v>231</v>
      </c>
      <c r="N109" s="180" t="s">
        <v>446</v>
      </c>
      <c r="O109" s="181">
        <v>5000</v>
      </c>
      <c r="P109" s="181">
        <v>5310</v>
      </c>
      <c r="Q109" s="177">
        <f t="shared" si="0"/>
        <v>1000</v>
      </c>
      <c r="R109" s="182">
        <f t="shared" si="1"/>
        <v>4000</v>
      </c>
      <c r="S109" s="191" t="s">
        <v>159</v>
      </c>
      <c r="T109" s="178" t="s">
        <v>218</v>
      </c>
      <c r="U109" s="178" t="s">
        <v>369</v>
      </c>
    </row>
    <row r="110" spans="1:21" ht="50.25" customHeight="1">
      <c r="A110" s="172" t="s">
        <v>313</v>
      </c>
      <c r="B110" s="173"/>
      <c r="C110" s="191" t="s">
        <v>215</v>
      </c>
      <c r="D110" s="195" t="s">
        <v>228</v>
      </c>
      <c r="E110" s="192"/>
      <c r="F110" s="177"/>
      <c r="G110" s="177"/>
      <c r="H110" s="177"/>
      <c r="I110" s="177"/>
      <c r="J110" s="192"/>
      <c r="K110" s="178"/>
      <c r="L110" s="191"/>
      <c r="M110" s="184" t="s">
        <v>227</v>
      </c>
      <c r="N110" s="180" t="s">
        <v>447</v>
      </c>
      <c r="O110" s="181">
        <v>5000</v>
      </c>
      <c r="P110" s="181">
        <v>15000</v>
      </c>
      <c r="Q110" s="177">
        <f t="shared" si="0"/>
        <v>1000</v>
      </c>
      <c r="R110" s="182">
        <f t="shared" si="1"/>
        <v>4000</v>
      </c>
      <c r="S110" s="191" t="s">
        <v>159</v>
      </c>
      <c r="T110" s="178" t="s">
        <v>218</v>
      </c>
      <c r="U110" s="178" t="s">
        <v>369</v>
      </c>
    </row>
    <row r="111" spans="1:21" ht="50.25" customHeight="1">
      <c r="A111" s="161"/>
      <c r="B111" s="162"/>
      <c r="C111" s="163"/>
      <c r="D111" s="196"/>
      <c r="E111" s="165"/>
      <c r="F111" s="166"/>
      <c r="G111" s="166"/>
      <c r="H111" s="166"/>
      <c r="I111" s="166"/>
      <c r="J111" s="165"/>
      <c r="K111" s="171"/>
      <c r="L111" s="163"/>
      <c r="M111" s="167"/>
      <c r="N111" s="168"/>
      <c r="O111" s="169">
        <f>SUM(O108:O110)</f>
        <v>15000</v>
      </c>
      <c r="P111" s="169">
        <f>SUM(P108:P110)</f>
        <v>25310</v>
      </c>
      <c r="Q111" s="166"/>
      <c r="R111" s="170"/>
      <c r="S111" s="163"/>
      <c r="T111" s="171"/>
      <c r="U111" s="171"/>
    </row>
    <row r="112" spans="1:21" ht="31.5" customHeight="1">
      <c r="A112" s="93" t="s">
        <v>314</v>
      </c>
      <c r="B112" s="118"/>
      <c r="C112" s="119" t="s">
        <v>214</v>
      </c>
      <c r="D112" s="120" t="s">
        <v>233</v>
      </c>
      <c r="E112" s="145"/>
      <c r="F112" s="121"/>
      <c r="G112" s="121"/>
      <c r="H112" s="121"/>
      <c r="I112" s="121"/>
      <c r="J112" s="145"/>
      <c r="K112" s="122"/>
      <c r="L112" s="119"/>
      <c r="M112" s="123" t="s">
        <v>232</v>
      </c>
      <c r="N112" s="129" t="s">
        <v>448</v>
      </c>
      <c r="O112" s="131">
        <v>0</v>
      </c>
      <c r="P112" s="131"/>
      <c r="Q112" s="107">
        <f t="shared" si="0"/>
        <v>0</v>
      </c>
      <c r="R112" s="143">
        <f t="shared" si="1"/>
        <v>0</v>
      </c>
      <c r="S112" s="96" t="s">
        <v>159</v>
      </c>
      <c r="T112" s="103" t="s">
        <v>167</v>
      </c>
      <c r="U112" s="103" t="s">
        <v>369</v>
      </c>
    </row>
    <row r="113" spans="1:21" ht="25.5" customHeight="1">
      <c r="A113" s="93" t="s">
        <v>315</v>
      </c>
      <c r="B113" s="104">
        <v>32922</v>
      </c>
      <c r="C113" s="105" t="s">
        <v>52</v>
      </c>
      <c r="D113" s="106" t="s">
        <v>53</v>
      </c>
      <c r="E113" s="142">
        <v>38000</v>
      </c>
      <c r="F113" s="107">
        <v>38700</v>
      </c>
      <c r="G113" s="107">
        <v>39700</v>
      </c>
      <c r="H113" s="107">
        <v>22000</v>
      </c>
      <c r="I113" s="107">
        <v>23000</v>
      </c>
      <c r="J113" s="142">
        <v>38000</v>
      </c>
      <c r="K113" s="103"/>
      <c r="L113" s="96" t="s">
        <v>19</v>
      </c>
      <c r="M113" s="95" t="s">
        <v>206</v>
      </c>
      <c r="N113" s="129" t="s">
        <v>449</v>
      </c>
      <c r="O113" s="131">
        <v>18000</v>
      </c>
      <c r="P113" s="131">
        <v>18000</v>
      </c>
      <c r="Q113" s="107">
        <f t="shared" si="0"/>
        <v>3600</v>
      </c>
      <c r="R113" s="143">
        <f t="shared" si="1"/>
        <v>14400</v>
      </c>
      <c r="S113" s="96" t="s">
        <v>159</v>
      </c>
      <c r="T113" s="103" t="s">
        <v>218</v>
      </c>
      <c r="U113" s="103" t="s">
        <v>369</v>
      </c>
    </row>
    <row r="114" spans="1:21" ht="25.5" customHeight="1">
      <c r="A114" s="93" t="s">
        <v>316</v>
      </c>
      <c r="B114" s="104">
        <v>32922</v>
      </c>
      <c r="C114" s="105" t="s">
        <v>134</v>
      </c>
      <c r="D114" s="106" t="s">
        <v>53</v>
      </c>
      <c r="E114" s="142"/>
      <c r="F114" s="107"/>
      <c r="G114" s="107"/>
      <c r="H114" s="107"/>
      <c r="I114" s="107"/>
      <c r="J114" s="142"/>
      <c r="K114" s="103"/>
      <c r="L114" s="96"/>
      <c r="M114" s="95" t="s">
        <v>207</v>
      </c>
      <c r="N114" s="129" t="s">
        <v>450</v>
      </c>
      <c r="O114" s="131">
        <v>19280</v>
      </c>
      <c r="P114" s="131">
        <v>0</v>
      </c>
      <c r="Q114" s="107">
        <f aca="true" t="shared" si="2" ref="Q114:Q141">O114*20/100</f>
        <v>3856</v>
      </c>
      <c r="R114" s="143">
        <f aca="true" t="shared" si="3" ref="R114:R144">SUM(O114-Q114)</f>
        <v>15424</v>
      </c>
      <c r="S114" s="96" t="s">
        <v>159</v>
      </c>
      <c r="T114" s="103" t="s">
        <v>218</v>
      </c>
      <c r="U114" s="103" t="s">
        <v>369</v>
      </c>
    </row>
    <row r="115" spans="1:21" ht="25.5" customHeight="1">
      <c r="A115" s="161"/>
      <c r="B115" s="162"/>
      <c r="C115" s="163"/>
      <c r="D115" s="164"/>
      <c r="E115" s="165"/>
      <c r="F115" s="166"/>
      <c r="G115" s="166"/>
      <c r="H115" s="166"/>
      <c r="I115" s="166"/>
      <c r="J115" s="165"/>
      <c r="K115" s="171"/>
      <c r="L115" s="163"/>
      <c r="M115" s="167"/>
      <c r="N115" s="168"/>
      <c r="O115" s="169">
        <f>SUM(O112:O114)</f>
        <v>37280</v>
      </c>
      <c r="P115" s="169">
        <f>SUM(P112:P114)</f>
        <v>18000</v>
      </c>
      <c r="Q115" s="166"/>
      <c r="R115" s="170"/>
      <c r="S115" s="163"/>
      <c r="T115" s="171"/>
      <c r="U115" s="171"/>
    </row>
    <row r="116" spans="1:21" ht="26.25" customHeight="1">
      <c r="A116" s="93" t="s">
        <v>317</v>
      </c>
      <c r="B116" s="104">
        <v>32931</v>
      </c>
      <c r="C116" s="105" t="s">
        <v>54</v>
      </c>
      <c r="D116" s="106" t="s">
        <v>55</v>
      </c>
      <c r="E116" s="142">
        <v>18000</v>
      </c>
      <c r="F116" s="107">
        <v>18400</v>
      </c>
      <c r="G116" s="107">
        <v>18800</v>
      </c>
      <c r="H116" s="107">
        <v>11000</v>
      </c>
      <c r="I116" s="107">
        <v>11000</v>
      </c>
      <c r="J116" s="142">
        <v>18000</v>
      </c>
      <c r="K116" s="103"/>
      <c r="L116" s="96" t="s">
        <v>19</v>
      </c>
      <c r="M116" s="95" t="s">
        <v>205</v>
      </c>
      <c r="N116" s="129" t="s">
        <v>451</v>
      </c>
      <c r="O116" s="131">
        <v>20000</v>
      </c>
      <c r="P116" s="131">
        <v>25400</v>
      </c>
      <c r="Q116" s="107">
        <f t="shared" si="2"/>
        <v>4000</v>
      </c>
      <c r="R116" s="143">
        <f t="shared" si="3"/>
        <v>16000</v>
      </c>
      <c r="S116" s="96" t="s">
        <v>159</v>
      </c>
      <c r="T116" s="103" t="s">
        <v>167</v>
      </c>
      <c r="U116" s="103" t="s">
        <v>369</v>
      </c>
    </row>
    <row r="117" spans="1:21" ht="26.25" customHeight="1">
      <c r="A117" s="161"/>
      <c r="B117" s="162"/>
      <c r="C117" s="163"/>
      <c r="D117" s="164"/>
      <c r="E117" s="165"/>
      <c r="F117" s="166"/>
      <c r="G117" s="166"/>
      <c r="H117" s="166"/>
      <c r="I117" s="166"/>
      <c r="J117" s="165"/>
      <c r="K117" s="171"/>
      <c r="L117" s="163"/>
      <c r="M117" s="167"/>
      <c r="N117" s="168"/>
      <c r="O117" s="169">
        <v>20000</v>
      </c>
      <c r="P117" s="169">
        <v>25400</v>
      </c>
      <c r="Q117" s="166">
        <f t="shared" si="2"/>
        <v>4000</v>
      </c>
      <c r="R117" s="170">
        <f t="shared" si="3"/>
        <v>16000</v>
      </c>
      <c r="S117" s="163"/>
      <c r="T117" s="171"/>
      <c r="U117" s="171"/>
    </row>
    <row r="118" spans="1:21" ht="21.75" customHeight="1">
      <c r="A118" s="93" t="s">
        <v>318</v>
      </c>
      <c r="B118" s="104">
        <v>32941</v>
      </c>
      <c r="C118" s="105" t="s">
        <v>221</v>
      </c>
      <c r="D118" s="106"/>
      <c r="E118" s="142"/>
      <c r="F118" s="107"/>
      <c r="G118" s="107"/>
      <c r="H118" s="107"/>
      <c r="I118" s="107"/>
      <c r="J118" s="142"/>
      <c r="K118" s="103"/>
      <c r="L118" s="96"/>
      <c r="M118" s="95" t="s">
        <v>208</v>
      </c>
      <c r="N118" s="129" t="s">
        <v>452</v>
      </c>
      <c r="O118" s="131">
        <v>6000</v>
      </c>
      <c r="P118" s="131">
        <v>2500</v>
      </c>
      <c r="Q118" s="107">
        <f t="shared" si="2"/>
        <v>1200</v>
      </c>
      <c r="R118" s="143">
        <f t="shared" si="3"/>
        <v>4800</v>
      </c>
      <c r="S118" s="96" t="s">
        <v>159</v>
      </c>
      <c r="T118" s="103" t="s">
        <v>167</v>
      </c>
      <c r="U118" s="103" t="s">
        <v>369</v>
      </c>
    </row>
    <row r="119" spans="1:21" ht="21.75" customHeight="1">
      <c r="A119" s="161"/>
      <c r="B119" s="162"/>
      <c r="C119" s="163"/>
      <c r="D119" s="164"/>
      <c r="E119" s="165"/>
      <c r="F119" s="166"/>
      <c r="G119" s="166"/>
      <c r="H119" s="166"/>
      <c r="I119" s="166"/>
      <c r="J119" s="165"/>
      <c r="K119" s="171"/>
      <c r="L119" s="163"/>
      <c r="M119" s="167"/>
      <c r="N119" s="168"/>
      <c r="O119" s="169">
        <v>6000</v>
      </c>
      <c r="P119" s="169">
        <v>2500</v>
      </c>
      <c r="Q119" s="166"/>
      <c r="R119" s="170"/>
      <c r="S119" s="163"/>
      <c r="T119" s="171"/>
      <c r="U119" s="171"/>
    </row>
    <row r="120" spans="1:21" ht="28.5" customHeight="1">
      <c r="A120" s="93" t="s">
        <v>319</v>
      </c>
      <c r="B120" s="104">
        <v>32991</v>
      </c>
      <c r="C120" s="105" t="s">
        <v>124</v>
      </c>
      <c r="D120" s="106" t="s">
        <v>125</v>
      </c>
      <c r="E120" s="142"/>
      <c r="F120" s="107"/>
      <c r="G120" s="107"/>
      <c r="H120" s="107"/>
      <c r="I120" s="107"/>
      <c r="J120" s="142"/>
      <c r="K120" s="103"/>
      <c r="L120" s="96"/>
      <c r="M120" s="95" t="s">
        <v>348</v>
      </c>
      <c r="N120" s="129" t="s">
        <v>453</v>
      </c>
      <c r="O120" s="131">
        <v>3500</v>
      </c>
      <c r="P120" s="131">
        <v>2000</v>
      </c>
      <c r="Q120" s="107">
        <f t="shared" si="2"/>
        <v>700</v>
      </c>
      <c r="R120" s="143">
        <f t="shared" si="3"/>
        <v>2800</v>
      </c>
      <c r="S120" s="96" t="s">
        <v>159</v>
      </c>
      <c r="T120" s="103" t="s">
        <v>167</v>
      </c>
      <c r="U120" s="103" t="s">
        <v>369</v>
      </c>
    </row>
    <row r="121" spans="1:21" ht="30" customHeight="1">
      <c r="A121" s="93" t="s">
        <v>320</v>
      </c>
      <c r="B121" s="104" t="s">
        <v>474</v>
      </c>
      <c r="C121" s="105" t="s">
        <v>131</v>
      </c>
      <c r="D121" s="106" t="s">
        <v>132</v>
      </c>
      <c r="E121" s="142"/>
      <c r="F121" s="107"/>
      <c r="G121" s="107"/>
      <c r="H121" s="107"/>
      <c r="I121" s="107"/>
      <c r="J121" s="142"/>
      <c r="K121" s="103"/>
      <c r="L121" s="96"/>
      <c r="M121" s="95" t="s">
        <v>349</v>
      </c>
      <c r="N121" s="129" t="s">
        <v>454</v>
      </c>
      <c r="O121" s="131">
        <v>21884</v>
      </c>
      <c r="P121" s="131">
        <v>3000</v>
      </c>
      <c r="Q121" s="107">
        <f t="shared" si="2"/>
        <v>4376.8</v>
      </c>
      <c r="R121" s="143">
        <f t="shared" si="3"/>
        <v>17507.2</v>
      </c>
      <c r="S121" s="96" t="s">
        <v>159</v>
      </c>
      <c r="T121" s="103" t="s">
        <v>167</v>
      </c>
      <c r="U121" s="103" t="s">
        <v>369</v>
      </c>
    </row>
    <row r="122" spans="1:21" ht="30" customHeight="1">
      <c r="A122" s="93"/>
      <c r="B122" s="104"/>
      <c r="C122" s="105" t="s">
        <v>52</v>
      </c>
      <c r="D122" s="106"/>
      <c r="E122" s="142"/>
      <c r="F122" s="107"/>
      <c r="G122" s="107"/>
      <c r="H122" s="107"/>
      <c r="I122" s="107"/>
      <c r="J122" s="142"/>
      <c r="K122" s="103"/>
      <c r="L122" s="96"/>
      <c r="M122" s="95"/>
      <c r="N122" s="129"/>
      <c r="O122" s="131">
        <v>18000</v>
      </c>
      <c r="P122" s="131">
        <v>0</v>
      </c>
      <c r="Q122" s="107">
        <f t="shared" si="2"/>
        <v>3600</v>
      </c>
      <c r="R122" s="143">
        <f t="shared" si="3"/>
        <v>14400</v>
      </c>
      <c r="S122" s="96"/>
      <c r="T122" s="103"/>
      <c r="U122" s="103"/>
    </row>
    <row r="123" spans="1:21" ht="30" customHeight="1">
      <c r="A123" s="161"/>
      <c r="B123" s="162"/>
      <c r="C123" s="163"/>
      <c r="D123" s="164"/>
      <c r="E123" s="165"/>
      <c r="F123" s="166"/>
      <c r="G123" s="166"/>
      <c r="H123" s="166"/>
      <c r="I123" s="166"/>
      <c r="J123" s="165"/>
      <c r="K123" s="171"/>
      <c r="L123" s="163"/>
      <c r="M123" s="167"/>
      <c r="N123" s="168"/>
      <c r="O123" s="169">
        <f>SUM(O120:O122)</f>
        <v>43384</v>
      </c>
      <c r="P123" s="169">
        <f>SUM(P120:P122)</f>
        <v>5000</v>
      </c>
      <c r="Q123" s="166"/>
      <c r="R123" s="170"/>
      <c r="S123" s="163"/>
      <c r="T123" s="171"/>
      <c r="U123" s="171"/>
    </row>
    <row r="124" spans="1:21" ht="27.75" customHeight="1">
      <c r="A124" s="172" t="s">
        <v>321</v>
      </c>
      <c r="B124" s="173">
        <v>32999</v>
      </c>
      <c r="C124" s="191" t="s">
        <v>475</v>
      </c>
      <c r="D124" s="193" t="s">
        <v>56</v>
      </c>
      <c r="E124" s="192">
        <v>1500</v>
      </c>
      <c r="F124" s="177">
        <v>1550</v>
      </c>
      <c r="G124" s="177">
        <v>1600</v>
      </c>
      <c r="H124" s="177">
        <v>1000</v>
      </c>
      <c r="I124" s="177">
        <v>1000</v>
      </c>
      <c r="J124" s="192">
        <v>1500</v>
      </c>
      <c r="K124" s="178"/>
      <c r="L124" s="191" t="s">
        <v>19</v>
      </c>
      <c r="M124" s="184" t="s">
        <v>205</v>
      </c>
      <c r="N124" s="180" t="s">
        <v>455</v>
      </c>
      <c r="O124" s="181">
        <v>18100</v>
      </c>
      <c r="P124" s="181">
        <v>16000</v>
      </c>
      <c r="Q124" s="177">
        <f t="shared" si="2"/>
        <v>3620</v>
      </c>
      <c r="R124" s="182">
        <f t="shared" si="3"/>
        <v>14480</v>
      </c>
      <c r="S124" s="191" t="s">
        <v>159</v>
      </c>
      <c r="T124" s="178" t="s">
        <v>167</v>
      </c>
      <c r="U124" s="178" t="s">
        <v>369</v>
      </c>
    </row>
    <row r="125" spans="1:21" ht="21" customHeight="1">
      <c r="A125" s="172" t="s">
        <v>322</v>
      </c>
      <c r="B125" s="173"/>
      <c r="C125" s="191" t="s">
        <v>249</v>
      </c>
      <c r="D125" s="193" t="s">
        <v>350</v>
      </c>
      <c r="E125" s="192"/>
      <c r="F125" s="177"/>
      <c r="G125" s="177"/>
      <c r="H125" s="177"/>
      <c r="I125" s="177"/>
      <c r="J125" s="192"/>
      <c r="K125" s="178"/>
      <c r="L125" s="191"/>
      <c r="M125" s="184" t="s">
        <v>223</v>
      </c>
      <c r="N125" s="180" t="s">
        <v>456</v>
      </c>
      <c r="O125" s="181">
        <v>20000</v>
      </c>
      <c r="P125" s="181">
        <v>17300</v>
      </c>
      <c r="Q125" s="177">
        <f t="shared" si="2"/>
        <v>4000</v>
      </c>
      <c r="R125" s="182">
        <f t="shared" si="3"/>
        <v>16000</v>
      </c>
      <c r="S125" s="191" t="s">
        <v>159</v>
      </c>
      <c r="T125" s="178" t="s">
        <v>167</v>
      </c>
      <c r="U125" s="178" t="s">
        <v>369</v>
      </c>
    </row>
    <row r="126" spans="1:21" ht="20.25" customHeight="1">
      <c r="A126" s="172" t="s">
        <v>323</v>
      </c>
      <c r="B126" s="173"/>
      <c r="C126" s="191" t="s">
        <v>351</v>
      </c>
      <c r="D126" s="193" t="s">
        <v>236</v>
      </c>
      <c r="E126" s="192"/>
      <c r="F126" s="177"/>
      <c r="G126" s="177"/>
      <c r="H126" s="177"/>
      <c r="I126" s="177"/>
      <c r="J126" s="192"/>
      <c r="K126" s="178"/>
      <c r="L126" s="191"/>
      <c r="M126" s="184" t="s">
        <v>158</v>
      </c>
      <c r="N126" s="180" t="s">
        <v>457</v>
      </c>
      <c r="O126" s="181">
        <v>20000</v>
      </c>
      <c r="P126" s="181">
        <v>25000</v>
      </c>
      <c r="Q126" s="177">
        <f t="shared" si="2"/>
        <v>4000</v>
      </c>
      <c r="R126" s="182">
        <f t="shared" si="3"/>
        <v>16000</v>
      </c>
      <c r="S126" s="191" t="s">
        <v>159</v>
      </c>
      <c r="T126" s="178" t="s">
        <v>167</v>
      </c>
      <c r="U126" s="178" t="s">
        <v>369</v>
      </c>
    </row>
    <row r="127" spans="1:21" ht="21" customHeight="1">
      <c r="A127" s="172" t="s">
        <v>324</v>
      </c>
      <c r="B127" s="173"/>
      <c r="C127" s="191" t="s">
        <v>126</v>
      </c>
      <c r="D127" s="193"/>
      <c r="E127" s="192"/>
      <c r="F127" s="177"/>
      <c r="G127" s="177"/>
      <c r="H127" s="177"/>
      <c r="I127" s="177"/>
      <c r="J127" s="192"/>
      <c r="K127" s="178"/>
      <c r="L127" s="191"/>
      <c r="M127" s="184" t="s">
        <v>352</v>
      </c>
      <c r="N127" s="180" t="s">
        <v>458</v>
      </c>
      <c r="O127" s="181">
        <v>10900</v>
      </c>
      <c r="P127" s="181">
        <v>0</v>
      </c>
      <c r="Q127" s="177">
        <f t="shared" si="2"/>
        <v>2180</v>
      </c>
      <c r="R127" s="182">
        <f t="shared" si="3"/>
        <v>8720</v>
      </c>
      <c r="S127" s="191" t="s">
        <v>159</v>
      </c>
      <c r="T127" s="178" t="s">
        <v>167</v>
      </c>
      <c r="U127" s="178" t="s">
        <v>369</v>
      </c>
    </row>
    <row r="128" spans="1:21" ht="27" customHeight="1">
      <c r="A128" s="172" t="s">
        <v>325</v>
      </c>
      <c r="B128" s="173"/>
      <c r="C128" s="191" t="s">
        <v>217</v>
      </c>
      <c r="D128" s="193"/>
      <c r="E128" s="192"/>
      <c r="F128" s="177"/>
      <c r="G128" s="177"/>
      <c r="H128" s="177"/>
      <c r="I128" s="177"/>
      <c r="J128" s="192"/>
      <c r="K128" s="178"/>
      <c r="L128" s="191"/>
      <c r="M128" s="184" t="s">
        <v>210</v>
      </c>
      <c r="N128" s="180" t="s">
        <v>459</v>
      </c>
      <c r="O128" s="181">
        <v>18000</v>
      </c>
      <c r="P128" s="181">
        <v>0</v>
      </c>
      <c r="Q128" s="177">
        <f t="shared" si="2"/>
        <v>3600</v>
      </c>
      <c r="R128" s="182">
        <f t="shared" si="3"/>
        <v>14400</v>
      </c>
      <c r="S128" s="191" t="s">
        <v>159</v>
      </c>
      <c r="T128" s="178" t="s">
        <v>167</v>
      </c>
      <c r="U128" s="178" t="s">
        <v>369</v>
      </c>
    </row>
    <row r="129" spans="1:21" ht="27" customHeight="1">
      <c r="A129" s="161"/>
      <c r="B129" s="162"/>
      <c r="C129" s="163"/>
      <c r="D129" s="164"/>
      <c r="E129" s="165"/>
      <c r="F129" s="166"/>
      <c r="G129" s="166"/>
      <c r="H129" s="166"/>
      <c r="I129" s="166"/>
      <c r="J129" s="165"/>
      <c r="K129" s="171"/>
      <c r="L129" s="163"/>
      <c r="M129" s="167"/>
      <c r="N129" s="168"/>
      <c r="O129" s="169">
        <f>SUM(O124:O128)</f>
        <v>87000</v>
      </c>
      <c r="P129" s="169">
        <f>SUM(P124:P128)</f>
        <v>58300</v>
      </c>
      <c r="Q129" s="166"/>
      <c r="R129" s="170"/>
      <c r="S129" s="163"/>
      <c r="T129" s="171"/>
      <c r="U129" s="171"/>
    </row>
    <row r="130" spans="1:21" ht="24" customHeight="1">
      <c r="A130" s="93" t="s">
        <v>326</v>
      </c>
      <c r="B130" s="104">
        <v>34311</v>
      </c>
      <c r="C130" s="105" t="s">
        <v>57</v>
      </c>
      <c r="D130" s="106" t="s">
        <v>58</v>
      </c>
      <c r="E130" s="142">
        <v>19000</v>
      </c>
      <c r="F130" s="107">
        <v>19400</v>
      </c>
      <c r="G130" s="107">
        <v>19900</v>
      </c>
      <c r="H130" s="107">
        <v>12000</v>
      </c>
      <c r="I130" s="107">
        <v>12000</v>
      </c>
      <c r="J130" s="142">
        <v>19000</v>
      </c>
      <c r="K130" s="103"/>
      <c r="L130" s="96" t="s">
        <v>19</v>
      </c>
      <c r="M130" s="95" t="s">
        <v>353</v>
      </c>
      <c r="N130" s="129" t="s">
        <v>460</v>
      </c>
      <c r="O130" s="131">
        <v>1200</v>
      </c>
      <c r="P130" s="131">
        <v>0</v>
      </c>
      <c r="Q130" s="107">
        <f t="shared" si="2"/>
        <v>240</v>
      </c>
      <c r="R130" s="143">
        <f t="shared" si="3"/>
        <v>960</v>
      </c>
      <c r="S130" s="96" t="s">
        <v>159</v>
      </c>
      <c r="T130" s="103" t="s">
        <v>167</v>
      </c>
      <c r="U130" s="103" t="s">
        <v>369</v>
      </c>
    </row>
    <row r="131" spans="1:21" ht="24" customHeight="1">
      <c r="A131" s="93" t="s">
        <v>327</v>
      </c>
      <c r="B131" s="104">
        <v>32959</v>
      </c>
      <c r="C131" s="105" t="s">
        <v>245</v>
      </c>
      <c r="D131" s="106" t="s">
        <v>354</v>
      </c>
      <c r="E131" s="142"/>
      <c r="F131" s="107"/>
      <c r="G131" s="107"/>
      <c r="H131" s="107"/>
      <c r="I131" s="107"/>
      <c r="J131" s="142"/>
      <c r="K131" s="103"/>
      <c r="L131" s="96"/>
      <c r="M131" s="95" t="s">
        <v>353</v>
      </c>
      <c r="N131" s="129" t="s">
        <v>461</v>
      </c>
      <c r="O131" s="131">
        <v>1500</v>
      </c>
      <c r="P131" s="131">
        <v>0</v>
      </c>
      <c r="Q131" s="107">
        <f t="shared" si="2"/>
        <v>300</v>
      </c>
      <c r="R131" s="143">
        <f t="shared" si="3"/>
        <v>1200</v>
      </c>
      <c r="S131" s="96" t="s">
        <v>159</v>
      </c>
      <c r="T131" s="103" t="s">
        <v>244</v>
      </c>
      <c r="U131" s="103" t="s">
        <v>369</v>
      </c>
    </row>
    <row r="132" spans="1:21" ht="24" customHeight="1">
      <c r="A132" s="161"/>
      <c r="B132" s="162"/>
      <c r="C132" s="163"/>
      <c r="D132" s="164"/>
      <c r="E132" s="165"/>
      <c r="F132" s="166"/>
      <c r="G132" s="166"/>
      <c r="H132" s="166"/>
      <c r="I132" s="166"/>
      <c r="J132" s="165"/>
      <c r="K132" s="171"/>
      <c r="L132" s="163"/>
      <c r="M132" s="167"/>
      <c r="N132" s="168"/>
      <c r="O132" s="169">
        <f>SUM(O130:O131)</f>
        <v>2700</v>
      </c>
      <c r="P132" s="169">
        <f>SUM(P130:P131)</f>
        <v>0</v>
      </c>
      <c r="Q132" s="166"/>
      <c r="R132" s="170"/>
      <c r="S132" s="163"/>
      <c r="T132" s="171"/>
      <c r="U132" s="171"/>
    </row>
    <row r="133" spans="1:21" ht="33" customHeight="1">
      <c r="A133" s="93" t="s">
        <v>328</v>
      </c>
      <c r="B133" s="109"/>
      <c r="C133" s="124" t="s">
        <v>123</v>
      </c>
      <c r="D133" s="110"/>
      <c r="E133" s="102"/>
      <c r="F133" s="111"/>
      <c r="G133" s="111"/>
      <c r="H133" s="111"/>
      <c r="I133" s="111"/>
      <c r="J133" s="102"/>
      <c r="K133" s="101"/>
      <c r="L133" s="95"/>
      <c r="M133" s="95"/>
      <c r="N133" s="129"/>
      <c r="O133" s="130"/>
      <c r="P133" s="130"/>
      <c r="Q133" s="107">
        <f t="shared" si="2"/>
        <v>0</v>
      </c>
      <c r="R133" s="143">
        <f t="shared" si="3"/>
        <v>0</v>
      </c>
      <c r="S133" s="96"/>
      <c r="T133" s="103"/>
      <c r="U133" s="103"/>
    </row>
    <row r="134" spans="1:21" ht="27.75" customHeight="1">
      <c r="A134" s="93" t="s">
        <v>329</v>
      </c>
      <c r="B134" s="104">
        <v>42212</v>
      </c>
      <c r="C134" s="119" t="s">
        <v>130</v>
      </c>
      <c r="D134" s="120" t="s">
        <v>234</v>
      </c>
      <c r="E134" s="145"/>
      <c r="F134" s="121"/>
      <c r="G134" s="121"/>
      <c r="H134" s="121"/>
      <c r="I134" s="121"/>
      <c r="J134" s="122"/>
      <c r="K134" s="122"/>
      <c r="L134" s="122"/>
      <c r="M134" s="148">
        <v>39160000</v>
      </c>
      <c r="N134" s="129" t="s">
        <v>462</v>
      </c>
      <c r="O134" s="131">
        <v>20000</v>
      </c>
      <c r="P134" s="131">
        <v>14200</v>
      </c>
      <c r="Q134" s="107">
        <f t="shared" si="2"/>
        <v>4000</v>
      </c>
      <c r="R134" s="143">
        <f t="shared" si="3"/>
        <v>16000</v>
      </c>
      <c r="S134" s="96" t="s">
        <v>159</v>
      </c>
      <c r="T134" s="103" t="s">
        <v>167</v>
      </c>
      <c r="U134" s="103" t="s">
        <v>369</v>
      </c>
    </row>
    <row r="135" spans="1:21" ht="27.75" customHeight="1">
      <c r="A135" s="161"/>
      <c r="B135" s="162"/>
      <c r="C135" s="163"/>
      <c r="D135" s="164"/>
      <c r="E135" s="165"/>
      <c r="F135" s="166"/>
      <c r="G135" s="166"/>
      <c r="H135" s="166"/>
      <c r="I135" s="166"/>
      <c r="J135" s="171"/>
      <c r="K135" s="171"/>
      <c r="L135" s="171"/>
      <c r="M135" s="202"/>
      <c r="N135" s="168"/>
      <c r="O135" s="169"/>
      <c r="P135" s="169"/>
      <c r="Q135" s="166"/>
      <c r="R135" s="170"/>
      <c r="S135" s="163"/>
      <c r="T135" s="171"/>
      <c r="U135" s="171"/>
    </row>
    <row r="136" spans="1:21" ht="29.25" customHeight="1">
      <c r="A136" s="93" t="s">
        <v>330</v>
      </c>
      <c r="B136" s="104">
        <v>42411</v>
      </c>
      <c r="C136" s="105" t="s">
        <v>127</v>
      </c>
      <c r="D136" s="106" t="s">
        <v>235</v>
      </c>
      <c r="E136" s="142"/>
      <c r="F136" s="107"/>
      <c r="G136" s="107"/>
      <c r="H136" s="107"/>
      <c r="I136" s="107"/>
      <c r="J136" s="103"/>
      <c r="K136" s="103"/>
      <c r="L136" s="103"/>
      <c r="M136" s="141" t="s">
        <v>209</v>
      </c>
      <c r="N136" s="129" t="s">
        <v>463</v>
      </c>
      <c r="O136" s="131">
        <v>10000</v>
      </c>
      <c r="P136" s="131">
        <v>8000</v>
      </c>
      <c r="Q136" s="107">
        <f t="shared" si="2"/>
        <v>2000</v>
      </c>
      <c r="R136" s="143">
        <f t="shared" si="3"/>
        <v>8000</v>
      </c>
      <c r="S136" s="96" t="s">
        <v>159</v>
      </c>
      <c r="T136" s="103" t="s">
        <v>167</v>
      </c>
      <c r="U136" s="103" t="s">
        <v>369</v>
      </c>
    </row>
    <row r="137" spans="1:21" ht="29.25" customHeight="1">
      <c r="A137" s="161"/>
      <c r="B137" s="162"/>
      <c r="C137" s="163"/>
      <c r="D137" s="164"/>
      <c r="E137" s="165"/>
      <c r="F137" s="166"/>
      <c r="G137" s="166"/>
      <c r="H137" s="166"/>
      <c r="I137" s="166"/>
      <c r="J137" s="171"/>
      <c r="K137" s="171"/>
      <c r="L137" s="171"/>
      <c r="M137" s="200"/>
      <c r="N137" s="168"/>
      <c r="O137" s="169">
        <v>10000</v>
      </c>
      <c r="P137" s="169">
        <v>8000</v>
      </c>
      <c r="Q137" s="166">
        <f t="shared" si="2"/>
        <v>2000</v>
      </c>
      <c r="R137" s="170">
        <f t="shared" si="3"/>
        <v>8000</v>
      </c>
      <c r="S137" s="163"/>
      <c r="T137" s="171"/>
      <c r="U137" s="171"/>
    </row>
    <row r="138" spans="1:21" ht="39.75" customHeight="1">
      <c r="A138" s="172"/>
      <c r="B138" s="173">
        <v>37229</v>
      </c>
      <c r="C138" s="191" t="s">
        <v>360</v>
      </c>
      <c r="D138" s="193"/>
      <c r="E138" s="192"/>
      <c r="F138" s="177"/>
      <c r="G138" s="177"/>
      <c r="H138" s="177"/>
      <c r="I138" s="177"/>
      <c r="J138" s="178"/>
      <c r="K138" s="178"/>
      <c r="L138" s="178"/>
      <c r="M138" s="197"/>
      <c r="N138" s="180" t="s">
        <v>464</v>
      </c>
      <c r="O138" s="199">
        <v>0</v>
      </c>
      <c r="P138" s="199">
        <v>281000</v>
      </c>
      <c r="Q138" s="177">
        <f t="shared" si="2"/>
        <v>0</v>
      </c>
      <c r="R138" s="182">
        <f t="shared" si="3"/>
        <v>0</v>
      </c>
      <c r="S138" s="191" t="s">
        <v>128</v>
      </c>
      <c r="T138" s="178" t="s">
        <v>486</v>
      </c>
      <c r="U138" s="198">
        <v>44440</v>
      </c>
    </row>
    <row r="139" spans="1:21" ht="40.5" customHeight="1">
      <c r="A139" s="172"/>
      <c r="B139" s="173">
        <v>42411</v>
      </c>
      <c r="C139" s="191" t="s">
        <v>359</v>
      </c>
      <c r="D139" s="193" t="s">
        <v>364</v>
      </c>
      <c r="E139" s="192"/>
      <c r="F139" s="177"/>
      <c r="G139" s="177"/>
      <c r="H139" s="177"/>
      <c r="I139" s="177"/>
      <c r="J139" s="178"/>
      <c r="K139" s="178"/>
      <c r="L139" s="178"/>
      <c r="M139" s="197" t="s">
        <v>365</v>
      </c>
      <c r="N139" s="180" t="s">
        <v>465</v>
      </c>
      <c r="O139" s="199">
        <v>480000</v>
      </c>
      <c r="P139" s="199">
        <v>325500</v>
      </c>
      <c r="Q139" s="177">
        <f t="shared" si="2"/>
        <v>96000</v>
      </c>
      <c r="R139" s="182">
        <f t="shared" si="3"/>
        <v>384000</v>
      </c>
      <c r="S139" s="191" t="s">
        <v>128</v>
      </c>
      <c r="T139" s="178" t="s">
        <v>218</v>
      </c>
      <c r="U139" s="198">
        <v>44440</v>
      </c>
    </row>
    <row r="140" spans="1:21" ht="40.5" customHeight="1">
      <c r="A140" s="161"/>
      <c r="B140" s="162"/>
      <c r="C140" s="163"/>
      <c r="D140" s="164"/>
      <c r="E140" s="165"/>
      <c r="F140" s="166"/>
      <c r="G140" s="166"/>
      <c r="H140" s="166"/>
      <c r="I140" s="166"/>
      <c r="J140" s="171"/>
      <c r="K140" s="171"/>
      <c r="L140" s="171"/>
      <c r="M140" s="200"/>
      <c r="N140" s="168"/>
      <c r="O140" s="169">
        <f>SUM(O138:O139)</f>
        <v>480000</v>
      </c>
      <c r="P140" s="169">
        <f>SUM(P138:P139)</f>
        <v>606500</v>
      </c>
      <c r="Q140" s="166"/>
      <c r="R140" s="170"/>
      <c r="S140" s="163"/>
      <c r="T140" s="171"/>
      <c r="U140" s="201"/>
    </row>
    <row r="141" spans="1:21" ht="29.25" customHeight="1">
      <c r="A141" s="93"/>
      <c r="B141" s="104">
        <v>42273</v>
      </c>
      <c r="C141" s="105" t="s">
        <v>471</v>
      </c>
      <c r="D141" s="106"/>
      <c r="E141" s="142"/>
      <c r="F141" s="107"/>
      <c r="G141" s="107"/>
      <c r="H141" s="107"/>
      <c r="I141" s="107"/>
      <c r="J141" s="103"/>
      <c r="K141" s="103"/>
      <c r="L141" s="103"/>
      <c r="M141" s="141"/>
      <c r="N141" s="129" t="s">
        <v>466</v>
      </c>
      <c r="O141" s="131">
        <v>15000</v>
      </c>
      <c r="P141" s="131">
        <v>10800</v>
      </c>
      <c r="Q141" s="107">
        <f t="shared" si="2"/>
        <v>3000</v>
      </c>
      <c r="R141" s="143">
        <f t="shared" si="3"/>
        <v>12000</v>
      </c>
      <c r="S141" s="96"/>
      <c r="T141" s="103" t="s">
        <v>373</v>
      </c>
      <c r="U141" s="149">
        <v>44440</v>
      </c>
    </row>
    <row r="142" spans="1:21" ht="42.75" customHeight="1">
      <c r="A142" s="93"/>
      <c r="B142" s="104"/>
      <c r="C142" s="105" t="s">
        <v>485</v>
      </c>
      <c r="D142" s="106"/>
      <c r="E142" s="142"/>
      <c r="F142" s="107"/>
      <c r="G142" s="107"/>
      <c r="H142" s="107"/>
      <c r="I142" s="107"/>
      <c r="J142" s="103"/>
      <c r="K142" s="103"/>
      <c r="L142" s="103"/>
      <c r="M142" s="141"/>
      <c r="N142" s="129"/>
      <c r="O142" s="131"/>
      <c r="P142" s="131">
        <v>56400</v>
      </c>
      <c r="Q142" s="107"/>
      <c r="R142" s="143"/>
      <c r="S142" s="191" t="s">
        <v>128</v>
      </c>
      <c r="T142" s="103"/>
      <c r="U142" s="149"/>
    </row>
    <row r="143" spans="1:21" ht="42.75" customHeight="1">
      <c r="A143" s="161"/>
      <c r="B143" s="162"/>
      <c r="C143" s="163"/>
      <c r="D143" s="164"/>
      <c r="E143" s="165"/>
      <c r="F143" s="166"/>
      <c r="G143" s="166"/>
      <c r="H143" s="166"/>
      <c r="I143" s="166"/>
      <c r="J143" s="171"/>
      <c r="K143" s="171"/>
      <c r="L143" s="171"/>
      <c r="M143" s="200"/>
      <c r="N143" s="168"/>
      <c r="O143" s="169">
        <f>SUM(O141:O142)</f>
        <v>15000</v>
      </c>
      <c r="P143" s="169">
        <f>SUM(P141:P142)</f>
        <v>67200</v>
      </c>
      <c r="Q143" s="166"/>
      <c r="R143" s="170"/>
      <c r="S143" s="163"/>
      <c r="T143" s="171"/>
      <c r="U143" s="201"/>
    </row>
    <row r="144" spans="1:21" s="89" customFormat="1" ht="33" customHeight="1">
      <c r="A144" s="93" t="s">
        <v>331</v>
      </c>
      <c r="B144" s="125"/>
      <c r="C144" s="132" t="s">
        <v>222</v>
      </c>
      <c r="D144" s="133"/>
      <c r="E144" s="134" t="e">
        <f>SUM(#REF!+#REF!)</f>
        <v>#REF!</v>
      </c>
      <c r="F144" s="134" t="e">
        <f>SUM(#REF!+#REF!)</f>
        <v>#REF!</v>
      </c>
      <c r="G144" s="134" t="e">
        <f>SUM(#REF!+#REF!)</f>
        <v>#REF!</v>
      </c>
      <c r="H144" s="134" t="e">
        <f>SUM(#REF!+#REF!)</f>
        <v>#REF!</v>
      </c>
      <c r="I144" s="134" t="e">
        <f>SUM(#REF!+#REF!)</f>
        <v>#REF!</v>
      </c>
      <c r="J144" s="134" t="e">
        <f>SUM(#REF!+#REF!)</f>
        <v>#REF!</v>
      </c>
      <c r="K144" s="134" t="e">
        <f>SUM(#REF!+#REF!)</f>
        <v>#REF!</v>
      </c>
      <c r="L144" s="135"/>
      <c r="M144" s="135"/>
      <c r="N144" s="135"/>
      <c r="O144" s="136">
        <f>SUM(O18+O25+O27+O29+O33+O36+O43+O49+O54+O55+O59+O62+O68+O73+O78+O84+O88+O90+O92+O94+O98+O101+O107+O111+O115+O117+O119+O123+O129+O132+O135+O137+O140+O143)</f>
        <v>2881592</v>
      </c>
      <c r="P144" s="136">
        <f>SUM(P18+P25+P27+P29+P33+P36+P43+P49+P54+P55+P59+P62+P68+P73+P78+P84+P88+P90+P92+P94+P98+P101+P107+P111+P115+P117+P119+P123+P129+P132+P135+P137+P140+P143)</f>
        <v>3081510</v>
      </c>
      <c r="Q144" s="134">
        <f>SUM(Q16:Q136)</f>
        <v>515338.39999999997</v>
      </c>
      <c r="R144" s="147">
        <f t="shared" si="3"/>
        <v>2366253.6</v>
      </c>
      <c r="S144" s="135"/>
      <c r="T144" s="137"/>
      <c r="U144" s="128"/>
    </row>
    <row r="145" ht="12.75" customHeight="1">
      <c r="A145" s="10"/>
    </row>
    <row r="146" spans="1:11" ht="12.75" customHeight="1">
      <c r="A146" s="37"/>
      <c r="B146" s="37"/>
      <c r="C146" s="37" t="s">
        <v>139</v>
      </c>
      <c r="D146" s="146"/>
      <c r="E146" s="37"/>
      <c r="F146" s="37"/>
      <c r="G146" s="37"/>
      <c r="H146" s="37"/>
      <c r="I146" s="37"/>
      <c r="J146" s="37"/>
      <c r="K146" s="37"/>
    </row>
    <row r="147" spans="1:14" ht="18.75" customHeight="1">
      <c r="A147" s="37"/>
      <c r="B147" s="37"/>
      <c r="C147" s="37" t="s">
        <v>143</v>
      </c>
      <c r="D147" s="146"/>
      <c r="E147" s="37"/>
      <c r="F147" s="37"/>
      <c r="G147" s="37"/>
      <c r="H147" s="37"/>
      <c r="I147" s="37"/>
      <c r="J147" s="37" t="s">
        <v>59</v>
      </c>
      <c r="K147" s="37"/>
      <c r="N147" s="89" t="s">
        <v>489</v>
      </c>
    </row>
    <row r="148" spans="1:17" ht="32.25" customHeight="1">
      <c r="A148" s="37"/>
      <c r="B148" s="37"/>
      <c r="C148" s="37" t="s">
        <v>146</v>
      </c>
      <c r="D148" s="146"/>
      <c r="E148" s="37"/>
      <c r="F148" s="37"/>
      <c r="G148" s="37"/>
      <c r="H148" s="37"/>
      <c r="I148" s="37"/>
      <c r="J148" s="37" t="s">
        <v>60</v>
      </c>
      <c r="K148" s="37"/>
      <c r="N148" s="89" t="s">
        <v>490</v>
      </c>
      <c r="Q148" s="4" t="s">
        <v>366</v>
      </c>
    </row>
    <row r="149" spans="1:17" ht="24.75" customHeight="1">
      <c r="A149" s="37"/>
      <c r="B149" s="37"/>
      <c r="C149" s="37" t="s">
        <v>147</v>
      </c>
      <c r="D149" s="146"/>
      <c r="E149" s="37"/>
      <c r="F149" s="37"/>
      <c r="G149" s="37"/>
      <c r="H149" s="37"/>
      <c r="I149" s="37"/>
      <c r="J149" s="37"/>
      <c r="K149" s="37"/>
      <c r="Q149" s="4" t="s">
        <v>219</v>
      </c>
    </row>
    <row r="150" spans="1:11" ht="12.75" customHeight="1">
      <c r="A150" s="37"/>
      <c r="B150" s="37"/>
      <c r="C150" s="37"/>
      <c r="D150" s="146"/>
      <c r="E150" s="37"/>
      <c r="F150" s="37"/>
      <c r="G150" s="37"/>
      <c r="H150" s="37"/>
      <c r="I150" s="37"/>
      <c r="J150" s="37" t="s">
        <v>61</v>
      </c>
      <c r="K150" s="37"/>
    </row>
    <row r="151" ht="12.75" customHeight="1"/>
    <row r="152" ht="12.75" customHeight="1">
      <c r="C152" s="87"/>
    </row>
    <row r="153" ht="12.75" customHeight="1">
      <c r="C153" s="87"/>
    </row>
    <row r="154" ht="12.75" customHeight="1"/>
    <row r="155" ht="12.75" customHeight="1"/>
    <row r="156" ht="12.75" customHeight="1"/>
    <row r="157" ht="24.75" customHeight="1"/>
    <row r="158" ht="12.75" customHeight="1"/>
    <row r="159" ht="12.75" customHeight="1"/>
    <row r="160" ht="24.75" customHeight="1"/>
    <row r="161" ht="12.75" customHeight="1"/>
    <row r="162" ht="12.75" customHeight="1"/>
    <row r="163" spans="1:18" s="19" customFormat="1" ht="34.5" customHeight="1">
      <c r="A163" s="32"/>
      <c r="B163" s="32"/>
      <c r="C163" s="4"/>
      <c r="D163" s="92"/>
      <c r="E163" s="3"/>
      <c r="F163" s="4"/>
      <c r="G163" s="4"/>
      <c r="H163" s="4"/>
      <c r="I163" s="4"/>
      <c r="J163" s="4"/>
      <c r="K163" s="4"/>
      <c r="L163" s="4"/>
      <c r="M163" s="4"/>
      <c r="N163" s="89"/>
      <c r="O163" s="4"/>
      <c r="P163" s="4"/>
      <c r="Q163" s="4"/>
      <c r="R163" s="5"/>
    </row>
    <row r="165" ht="13.5" customHeight="1" hidden="1"/>
    <row r="166" ht="15.75" customHeight="1"/>
  </sheetData>
  <sheetProtection/>
  <mergeCells count="7">
    <mergeCell ref="A4:C4"/>
    <mergeCell ref="A5:C5"/>
    <mergeCell ref="A1:C1"/>
    <mergeCell ref="A11:T11"/>
    <mergeCell ref="A12:T12"/>
    <mergeCell ref="A13:T13"/>
    <mergeCell ref="A10:U10"/>
  </mergeCells>
  <printOptions horizontalCentered="1"/>
  <pageMargins left="0.15748031496062992" right="0.5905511811023623" top="1.5748031496062993" bottom="1.8897637795275593" header="1.1023622047244095" footer="1.3779527559055118"/>
  <pageSetup fitToHeight="0" fitToWidth="1" horizontalDpi="600" verticalDpi="600" orientation="portrait" paperSize="9" scale="65" r:id="rId1"/>
  <headerFooter alignWithMargins="0">
    <oddFooter>&amp;RStranica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R15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16.8515625" style="37" customWidth="1"/>
    <col min="2" max="18" width="7.140625" style="37" customWidth="1"/>
    <col min="19" max="16384" width="9.140625" style="37" customWidth="1"/>
  </cols>
  <sheetData>
    <row r="2" spans="1:5" ht="12.75">
      <c r="A2" s="38"/>
      <c r="E2" s="39">
        <v>1</v>
      </c>
    </row>
    <row r="3" spans="1:18" ht="25.5" customHeight="1">
      <c r="A3" s="228" t="s">
        <v>62</v>
      </c>
      <c r="B3" s="227" t="s">
        <v>63</v>
      </c>
      <c r="C3" s="227" t="s">
        <v>64</v>
      </c>
      <c r="D3" s="227" t="s">
        <v>65</v>
      </c>
      <c r="E3" s="227" t="e">
        <f>Prihodi!#REF!</f>
        <v>#REF!</v>
      </c>
      <c r="F3" s="228" t="s">
        <v>66</v>
      </c>
      <c r="G3" s="228" t="s">
        <v>67</v>
      </c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</row>
    <row r="4" spans="1:18" s="42" customFormat="1" ht="25.5" customHeight="1">
      <c r="A4" s="228"/>
      <c r="B4" s="227"/>
      <c r="C4" s="227"/>
      <c r="D4" s="227"/>
      <c r="E4" s="227"/>
      <c r="F4" s="228"/>
      <c r="G4" s="40" t="s">
        <v>68</v>
      </c>
      <c r="H4" s="40" t="s">
        <v>69</v>
      </c>
      <c r="I4" s="40" t="s">
        <v>70</v>
      </c>
      <c r="J4" s="40" t="s">
        <v>71</v>
      </c>
      <c r="K4" s="40" t="s">
        <v>72</v>
      </c>
      <c r="L4" s="40" t="s">
        <v>73</v>
      </c>
      <c r="M4" s="40" t="s">
        <v>74</v>
      </c>
      <c r="N4" s="40" t="s">
        <v>75</v>
      </c>
      <c r="O4" s="40" t="s">
        <v>76</v>
      </c>
      <c r="P4" s="40" t="s">
        <v>77</v>
      </c>
      <c r="Q4" s="40" t="s">
        <v>78</v>
      </c>
      <c r="R4" s="40" t="s">
        <v>79</v>
      </c>
    </row>
    <row r="5" spans="1:18" ht="21" customHeight="1">
      <c r="A5" s="43" t="s">
        <v>80</v>
      </c>
      <c r="B5" s="44"/>
      <c r="C5" s="44"/>
      <c r="D5" s="45"/>
      <c r="E5" s="46"/>
      <c r="F5" s="46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18" ht="21" customHeight="1">
      <c r="A6" s="48" t="s">
        <v>81</v>
      </c>
      <c r="B6" s="44"/>
      <c r="C6" s="44"/>
      <c r="D6" s="45"/>
      <c r="E6" s="46"/>
      <c r="F6" s="46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</row>
    <row r="7" spans="1:18" ht="21" customHeight="1">
      <c r="A7" s="48" t="s">
        <v>82</v>
      </c>
      <c r="B7" s="44"/>
      <c r="C7" s="44"/>
      <c r="D7" s="45"/>
      <c r="E7" s="46"/>
      <c r="F7" s="46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</row>
    <row r="8" spans="1:18" ht="21" customHeight="1">
      <c r="A8" s="48" t="s">
        <v>83</v>
      </c>
      <c r="B8" s="44"/>
      <c r="C8" s="46"/>
      <c r="D8" s="45"/>
      <c r="E8" s="46"/>
      <c r="F8" s="46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</row>
    <row r="9" spans="1:18" s="38" customFormat="1" ht="21" customHeight="1">
      <c r="A9" s="49" t="s">
        <v>84</v>
      </c>
      <c r="B9" s="49">
        <f>SUM(B5:B8)</f>
        <v>0</v>
      </c>
      <c r="C9" s="49">
        <f>B9/12</f>
        <v>0</v>
      </c>
      <c r="D9" s="45">
        <f>SUM(G9:R9)</f>
        <v>0</v>
      </c>
      <c r="E9" s="50"/>
      <c r="F9" s="50"/>
      <c r="G9" s="45">
        <f aca="true" t="shared" si="0" ref="G9:R9">SUM(G5:G8)</f>
        <v>0</v>
      </c>
      <c r="H9" s="45">
        <f t="shared" si="0"/>
        <v>0</v>
      </c>
      <c r="I9" s="45">
        <f t="shared" si="0"/>
        <v>0</v>
      </c>
      <c r="J9" s="45">
        <f t="shared" si="0"/>
        <v>0</v>
      </c>
      <c r="K9" s="45">
        <f t="shared" si="0"/>
        <v>0</v>
      </c>
      <c r="L9" s="45">
        <f t="shared" si="0"/>
        <v>0</v>
      </c>
      <c r="M9" s="45">
        <f t="shared" si="0"/>
        <v>0</v>
      </c>
      <c r="N9" s="45">
        <f t="shared" si="0"/>
        <v>0</v>
      </c>
      <c r="O9" s="45">
        <f t="shared" si="0"/>
        <v>0</v>
      </c>
      <c r="P9" s="45">
        <f t="shared" si="0"/>
        <v>0</v>
      </c>
      <c r="Q9" s="45">
        <f t="shared" si="0"/>
        <v>0</v>
      </c>
      <c r="R9" s="45">
        <f t="shared" si="0"/>
        <v>0</v>
      </c>
    </row>
    <row r="12" ht="12.75">
      <c r="O12" s="38" t="s">
        <v>85</v>
      </c>
    </row>
    <row r="13" ht="12.75">
      <c r="O13" s="38"/>
    </row>
    <row r="14" ht="12.75">
      <c r="O14" s="38"/>
    </row>
    <row r="15" ht="12.75">
      <c r="O15" s="38" t="s">
        <v>86</v>
      </c>
    </row>
  </sheetData>
  <sheetProtection/>
  <mergeCells count="7">
    <mergeCell ref="E3:E4"/>
    <mergeCell ref="F3:F4"/>
    <mergeCell ref="G3:R3"/>
    <mergeCell ref="A3:A4"/>
    <mergeCell ref="B3:B4"/>
    <mergeCell ref="C3:C4"/>
    <mergeCell ref="D3:D4"/>
  </mergeCells>
  <printOptions horizontalCentered="1"/>
  <pageMargins left="0" right="0" top="0.5909722222222222" bottom="0.5902777777777778" header="0.31527777777777777" footer="0.5118055555555555"/>
  <pageSetup horizontalDpi="300" verticalDpi="300" orientation="landscape" paperSize="9" r:id="rId1"/>
  <headerFooter alignWithMargins="0">
    <oddHeader>&amp;LDV MASLAČAK&amp;CIZVJEŠĆE O  BROJU PRIJAVLJENE DJECE U 2010. GODINI 
(stanje po mjesecima)&amp;R&amp;D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O14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3.28125" style="51" customWidth="1"/>
    <col min="2" max="2" width="14.00390625" style="51" customWidth="1"/>
    <col min="3" max="3" width="11.00390625" style="51" customWidth="1"/>
    <col min="4" max="15" width="9.57421875" style="51" customWidth="1"/>
    <col min="16" max="16384" width="9.140625" style="51" customWidth="1"/>
  </cols>
  <sheetData>
    <row r="2" spans="1:15" ht="21" customHeight="1">
      <c r="A2" s="229" t="s">
        <v>87</v>
      </c>
      <c r="B2" s="229" t="s">
        <v>62</v>
      </c>
      <c r="C2" s="229" t="s">
        <v>88</v>
      </c>
      <c r="D2" s="230" t="s">
        <v>89</v>
      </c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</row>
    <row r="3" spans="1:15" s="53" customFormat="1" ht="21" customHeight="1">
      <c r="A3" s="229"/>
      <c r="B3" s="229"/>
      <c r="C3" s="229"/>
      <c r="D3" s="52" t="s">
        <v>68</v>
      </c>
      <c r="E3" s="52" t="s">
        <v>69</v>
      </c>
      <c r="F3" s="52" t="s">
        <v>70</v>
      </c>
      <c r="G3" s="52" t="s">
        <v>71</v>
      </c>
      <c r="H3" s="52" t="s">
        <v>72</v>
      </c>
      <c r="I3" s="52" t="s">
        <v>73</v>
      </c>
      <c r="J3" s="52" t="s">
        <v>74</v>
      </c>
      <c r="K3" s="52" t="s">
        <v>75</v>
      </c>
      <c r="L3" s="52" t="s">
        <v>76</v>
      </c>
      <c r="M3" s="52" t="s">
        <v>77</v>
      </c>
      <c r="N3" s="52" t="s">
        <v>78</v>
      </c>
      <c r="O3" s="52" t="s">
        <v>79</v>
      </c>
    </row>
    <row r="4" spans="1:15" ht="21" customHeight="1">
      <c r="A4" s="54" t="s">
        <v>68</v>
      </c>
      <c r="B4" s="55" t="s">
        <v>80</v>
      </c>
      <c r="C4" s="56">
        <f>SUM(D4:O4)</f>
        <v>0</v>
      </c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1:15" ht="21" customHeight="1">
      <c r="A5" s="54" t="s">
        <v>69</v>
      </c>
      <c r="B5" s="59" t="s">
        <v>81</v>
      </c>
      <c r="C5" s="56">
        <f>SUM(D5:O5)</f>
        <v>0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</row>
    <row r="6" spans="1:15" ht="21" customHeight="1">
      <c r="A6" s="54" t="s">
        <v>70</v>
      </c>
      <c r="B6" s="59" t="s">
        <v>90</v>
      </c>
      <c r="C6" s="56">
        <f>SUM(D6:O6)</f>
        <v>0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1:15" ht="21" customHeight="1">
      <c r="A7" s="54" t="s">
        <v>71</v>
      </c>
      <c r="B7" s="59" t="s">
        <v>83</v>
      </c>
      <c r="C7" s="56">
        <f>SUM(D7:O7)</f>
        <v>0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</row>
    <row r="8" spans="1:15" s="62" customFormat="1" ht="21" customHeight="1">
      <c r="A8" s="60"/>
      <c r="B8" s="60" t="s">
        <v>84</v>
      </c>
      <c r="C8" s="56">
        <f>SUM(D8:O8)</f>
        <v>0</v>
      </c>
      <c r="D8" s="61">
        <f aca="true" t="shared" si="0" ref="D8:O8">SUM(D4:D7)</f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  <c r="I8" s="61">
        <f t="shared" si="0"/>
        <v>0</v>
      </c>
      <c r="J8" s="61">
        <f t="shared" si="0"/>
        <v>0</v>
      </c>
      <c r="K8" s="61">
        <f t="shared" si="0"/>
        <v>0</v>
      </c>
      <c r="L8" s="61">
        <f t="shared" si="0"/>
        <v>0</v>
      </c>
      <c r="M8" s="61">
        <f t="shared" si="0"/>
        <v>0</v>
      </c>
      <c r="N8" s="61">
        <f t="shared" si="0"/>
        <v>0</v>
      </c>
      <c r="O8" s="61">
        <f t="shared" si="0"/>
        <v>0</v>
      </c>
    </row>
    <row r="11" ht="13.5">
      <c r="M11" s="62" t="s">
        <v>85</v>
      </c>
    </row>
    <row r="12" ht="13.5">
      <c r="M12" s="62"/>
    </row>
    <row r="13" ht="13.5">
      <c r="M13" s="62"/>
    </row>
    <row r="14" ht="13.5">
      <c r="M14" s="62" t="s">
        <v>91</v>
      </c>
    </row>
  </sheetData>
  <sheetProtection/>
  <mergeCells count="4">
    <mergeCell ref="A2:A3"/>
    <mergeCell ref="B2:B3"/>
    <mergeCell ref="C2:C3"/>
    <mergeCell ref="D2:O2"/>
  </mergeCells>
  <printOptions horizontalCentered="1"/>
  <pageMargins left="0" right="0" top="0.9840277777777777" bottom="0.9840277777777777" header="0.5118055555555555" footer="0.5118055555555555"/>
  <pageSetup horizontalDpi="300" verticalDpi="300" orientation="landscape" paperSize="9" r:id="rId1"/>
  <headerFooter alignWithMargins="0">
    <oddHeader>&amp;LDV MASLAČAK&amp;CPREGLED ZADUŽENJA RODITELJA PREMA POJEDINIM JLS U 2010. GODINI 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M31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5.7109375" style="0" customWidth="1"/>
    <col min="2" max="2" width="12.7109375" style="0" customWidth="1"/>
    <col min="3" max="4" width="13.7109375" style="0" customWidth="1"/>
    <col min="5" max="5" width="17.57421875" style="0" customWidth="1"/>
    <col min="6" max="6" width="11.421875" style="0" customWidth="1"/>
    <col min="7" max="8" width="10.140625" style="0" customWidth="1"/>
    <col min="9" max="10" width="13.7109375" style="0" customWidth="1"/>
    <col min="11" max="11" width="14.28125" style="0" customWidth="1"/>
    <col min="12" max="12" width="11.57421875" style="0" customWidth="1"/>
    <col min="13" max="13" width="16.28125" style="0" customWidth="1"/>
  </cols>
  <sheetData>
    <row r="2" spans="1:13" s="65" customFormat="1" ht="12.75">
      <c r="A2" s="63"/>
      <c r="B2" s="63"/>
      <c r="C2" s="63"/>
      <c r="D2" s="63"/>
      <c r="E2" s="64"/>
      <c r="F2" s="64"/>
      <c r="G2" s="63"/>
      <c r="H2" s="63"/>
      <c r="I2" s="63"/>
      <c r="J2" s="63"/>
      <c r="K2" s="63"/>
      <c r="L2" s="63"/>
      <c r="M2" s="63"/>
    </row>
    <row r="3" ht="12.75">
      <c r="A3" s="66"/>
    </row>
    <row r="5" ht="12.75">
      <c r="A5" s="67" t="s">
        <v>92</v>
      </c>
    </row>
    <row r="6" spans="1:6" ht="12.75">
      <c r="A6" s="68" t="s">
        <v>93</v>
      </c>
      <c r="E6" s="69" t="e">
        <f>SUM(Rashodi!#REF!)+SUM(Rashodi!#REF!)</f>
        <v>#REF!</v>
      </c>
      <c r="F6" s="69"/>
    </row>
    <row r="7" spans="1:6" ht="12.75">
      <c r="A7" s="70" t="s">
        <v>94</v>
      </c>
      <c r="E7" s="71"/>
      <c r="F7" s="69"/>
    </row>
    <row r="8" spans="1:6" ht="12.75">
      <c r="A8" t="s">
        <v>95</v>
      </c>
      <c r="E8" s="71"/>
      <c r="F8" s="69"/>
    </row>
    <row r="9" spans="1:6" ht="12.75">
      <c r="A9" t="s">
        <v>96</v>
      </c>
      <c r="E9" s="71"/>
      <c r="F9" s="69"/>
    </row>
    <row r="10" spans="1:6" ht="12.75">
      <c r="A10" t="s">
        <v>97</v>
      </c>
      <c r="E10" s="69" t="e">
        <f>E6-E7+E8-E9</f>
        <v>#REF!</v>
      </c>
      <c r="F10" s="69"/>
    </row>
    <row r="11" spans="1:6" ht="12.75">
      <c r="A11" t="s">
        <v>98</v>
      </c>
      <c r="E11" s="72">
        <f>'Broj djece'!D9</f>
        <v>0</v>
      </c>
      <c r="F11" s="72"/>
    </row>
    <row r="12" spans="1:6" ht="12.75">
      <c r="A12" t="s">
        <v>99</v>
      </c>
      <c r="E12" s="73" t="e">
        <f>E10/E11</f>
        <v>#REF!</v>
      </c>
      <c r="F12" s="73"/>
    </row>
    <row r="13" ht="12.75">
      <c r="B13" s="69"/>
    </row>
    <row r="14" ht="12.75">
      <c r="B14" s="69"/>
    </row>
    <row r="15" ht="12.75">
      <c r="B15" s="69"/>
    </row>
    <row r="16" spans="1:2" ht="12.75">
      <c r="A16" s="67" t="s">
        <v>100</v>
      </c>
      <c r="B16" s="69"/>
    </row>
    <row r="18" spans="1:11" s="37" customFormat="1" ht="35.25" customHeight="1">
      <c r="A18" s="227" t="s">
        <v>101</v>
      </c>
      <c r="B18" s="227" t="s">
        <v>102</v>
      </c>
      <c r="C18" s="227" t="s">
        <v>103</v>
      </c>
      <c r="D18" s="227" t="s">
        <v>104</v>
      </c>
      <c r="E18" s="227" t="s">
        <v>105</v>
      </c>
      <c r="F18" s="227" t="s">
        <v>106</v>
      </c>
      <c r="G18" s="227" t="s">
        <v>107</v>
      </c>
      <c r="H18" s="227"/>
      <c r="I18" s="228" t="s">
        <v>108</v>
      </c>
      <c r="J18" s="227" t="s">
        <v>109</v>
      </c>
      <c r="K18" s="227" t="s">
        <v>110</v>
      </c>
    </row>
    <row r="19" spans="1:11" s="42" customFormat="1" ht="35.25" customHeight="1">
      <c r="A19" s="227"/>
      <c r="B19" s="227"/>
      <c r="C19" s="227"/>
      <c r="D19" s="227"/>
      <c r="E19" s="227"/>
      <c r="F19" s="227"/>
      <c r="G19" s="41" t="s">
        <v>111</v>
      </c>
      <c r="H19" s="41" t="s">
        <v>112</v>
      </c>
      <c r="I19" s="228"/>
      <c r="J19" s="227"/>
      <c r="K19" s="227"/>
    </row>
    <row r="20" spans="1:11" s="75" customFormat="1" ht="10.5" customHeight="1">
      <c r="A20" s="74" t="s">
        <v>68</v>
      </c>
      <c r="B20" s="74" t="s">
        <v>69</v>
      </c>
      <c r="C20" s="74" t="s">
        <v>70</v>
      </c>
      <c r="D20" s="74" t="s">
        <v>71</v>
      </c>
      <c r="E20" s="74" t="s">
        <v>72</v>
      </c>
      <c r="F20" s="74" t="s">
        <v>73</v>
      </c>
      <c r="G20" s="74" t="s">
        <v>74</v>
      </c>
      <c r="H20" s="74" t="s">
        <v>75</v>
      </c>
      <c r="I20" s="74" t="s">
        <v>76</v>
      </c>
      <c r="J20" s="74" t="s">
        <v>77</v>
      </c>
      <c r="K20" s="74" t="s">
        <v>78</v>
      </c>
    </row>
    <row r="21" spans="1:11" s="81" customFormat="1" ht="25.5" customHeight="1">
      <c r="A21" s="76"/>
      <c r="B21" s="77"/>
      <c r="C21" s="78"/>
      <c r="D21" s="78"/>
      <c r="E21" s="78">
        <f>C21-D21</f>
        <v>0</v>
      </c>
      <c r="F21" s="79"/>
      <c r="G21" s="78" t="e">
        <f>SUM(Rashodi!#REF!)</f>
        <v>#REF!</v>
      </c>
      <c r="H21" s="78" t="e">
        <f>SUM(Rashodi!#REF!)</f>
        <v>#REF!</v>
      </c>
      <c r="I21" s="78" t="e">
        <f>Prihodi!#REF!+Prihodi!#REF!</f>
        <v>#REF!</v>
      </c>
      <c r="J21" s="79"/>
      <c r="K21" s="80"/>
    </row>
    <row r="22" ht="21" customHeight="1"/>
    <row r="23" spans="9:11" ht="21" customHeight="1">
      <c r="I23" s="82" t="s">
        <v>113</v>
      </c>
      <c r="J23" s="83"/>
      <c r="K23" s="84"/>
    </row>
    <row r="24" spans="9:11" ht="21" customHeight="1">
      <c r="I24" s="82" t="s">
        <v>114</v>
      </c>
      <c r="K24" s="85">
        <f>K21+K23</f>
        <v>0</v>
      </c>
    </row>
    <row r="28" ht="12.75">
      <c r="J28" s="67" t="s">
        <v>85</v>
      </c>
    </row>
    <row r="29" ht="12.75">
      <c r="J29" s="67"/>
    </row>
    <row r="30" ht="12.75">
      <c r="J30" s="67"/>
    </row>
    <row r="31" ht="12.75">
      <c r="J31" t="s">
        <v>91</v>
      </c>
    </row>
  </sheetData>
  <sheetProtection/>
  <mergeCells count="10">
    <mergeCell ref="A18:A19"/>
    <mergeCell ref="B18:B19"/>
    <mergeCell ref="C18:C19"/>
    <mergeCell ref="D18:D19"/>
    <mergeCell ref="J18:J19"/>
    <mergeCell ref="K18:K19"/>
    <mergeCell ref="E18:E19"/>
    <mergeCell ref="F18:F19"/>
    <mergeCell ref="G18:H18"/>
    <mergeCell ref="I18:I19"/>
  </mergeCells>
  <printOptions horizontalCentered="1"/>
  <pageMargins left="0" right="0" top="0.47291666666666665" bottom="0.5902777777777778" header="0.31527777777777777" footer="0.5118055555555555"/>
  <pageSetup horizontalDpi="300" verticalDpi="300" orientation="landscape" paperSize="9" r:id="rId1"/>
  <headerFooter alignWithMargins="0">
    <oddHeader>&amp;LDV MASLAČAK&amp;COBRAČUN 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Mirjana</dc:creator>
  <cp:keywords/>
  <dc:description/>
  <cp:lastModifiedBy>Korisnik</cp:lastModifiedBy>
  <cp:lastPrinted>2021-12-22T12:55:40Z</cp:lastPrinted>
  <dcterms:created xsi:type="dcterms:W3CDTF">2010-02-25T13:03:31Z</dcterms:created>
  <dcterms:modified xsi:type="dcterms:W3CDTF">2022-01-11T07:37:45Z</dcterms:modified>
  <cp:category/>
  <cp:version/>
  <cp:contentType/>
  <cp:contentStatus/>
</cp:coreProperties>
</file>